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Radek\Desktop\SK Chválkovice\Zadávací dokumentace\"/>
    </mc:Choice>
  </mc:AlternateContent>
  <xr:revisionPtr revIDLastSave="0" documentId="8_{999CF971-9C8B-47C9-98BC-FF92A67BD1A2}" xr6:coauthVersionLast="47" xr6:coauthVersionMax="47" xr10:uidLastSave="{00000000-0000-0000-0000-000000000000}"/>
  <bookViews>
    <workbookView xWindow="-120" yWindow="-120" windowWidth="29040" windowHeight="15720" xr2:uid="{00000000-000D-0000-FFFF-FFFF00000000}"/>
  </bookViews>
  <sheets>
    <sheet name="Rekapitulace stavby" sheetId="1" r:id="rId1"/>
    <sheet name="ST - Stavební část" sheetId="2" r:id="rId2"/>
    <sheet name="ZTI - Zdravotechnické ins..." sheetId="3" r:id="rId3"/>
    <sheet name="UT - Vytápění" sheetId="4" r:id="rId4"/>
    <sheet name="VZT - Vzduchotechnika" sheetId="5" r:id="rId5"/>
    <sheet name="EL - Silnoproudé elektroi..." sheetId="6" r:id="rId6"/>
  </sheets>
  <definedNames>
    <definedName name="_xlnm._FilterDatabase" localSheetId="5" hidden="1">'EL - Silnoproudé elektroi...'!$C$133:$K$203</definedName>
    <definedName name="_xlnm._FilterDatabase" localSheetId="1" hidden="1">'ST - Stavební část'!$C$134:$K$1252</definedName>
    <definedName name="_xlnm._FilterDatabase" localSheetId="3" hidden="1">'UT - Vytápění'!$C$120:$K$163</definedName>
    <definedName name="_xlnm._FilterDatabase" localSheetId="4" hidden="1">'VZT - Vzduchotechnika'!$C$120:$K$191</definedName>
    <definedName name="_xlnm._FilterDatabase" localSheetId="2" hidden="1">'ZTI - Zdravotechnické ins...'!$C$120:$K$224</definedName>
    <definedName name="_xlnm.Print_Titles" localSheetId="5">'EL - Silnoproudé elektroi...'!$133:$133</definedName>
    <definedName name="_xlnm.Print_Titles" localSheetId="0">'Rekapitulace stavby'!$92:$92</definedName>
    <definedName name="_xlnm.Print_Titles" localSheetId="1">'ST - Stavební část'!$134:$134</definedName>
    <definedName name="_xlnm.Print_Titles" localSheetId="3">'UT - Vytápění'!$120:$120</definedName>
    <definedName name="_xlnm.Print_Titles" localSheetId="4">'VZT - Vzduchotechnika'!$120:$120</definedName>
    <definedName name="_xlnm.Print_Titles" localSheetId="2">'ZTI - Zdravotechnické ins...'!$120:$120</definedName>
    <definedName name="_xlnm.Print_Area" localSheetId="5">'EL - Silnoproudé elektroi...'!$C$4:$J$76,'EL - Silnoproudé elektroi...'!$C$82:$J$115,'EL - Silnoproudé elektroi...'!$C$121:$K$203</definedName>
    <definedName name="_xlnm.Print_Area" localSheetId="0">'Rekapitulace stavby'!$D$4:$AO$76,'Rekapitulace stavby'!$C$82:$AQ$100</definedName>
    <definedName name="_xlnm.Print_Area" localSheetId="1">'ST - Stavební část'!$C$4:$J$76,'ST - Stavební část'!$C$82:$J$116,'ST - Stavební část'!$C$122:$K$1252</definedName>
    <definedName name="_xlnm.Print_Area" localSheetId="3">'UT - Vytápění'!$C$4:$J$76,'UT - Vytápění'!$C$82:$J$102,'UT - Vytápění'!$C$108:$K$163</definedName>
    <definedName name="_xlnm.Print_Area" localSheetId="4">'VZT - Vzduchotechnika'!$C$4:$J$76,'VZT - Vzduchotechnika'!$C$82:$J$102,'VZT - Vzduchotechnika'!$C$108:$K$191</definedName>
    <definedName name="_xlnm.Print_Area" localSheetId="2">'ZTI - Zdravotechnické ins...'!$C$4:$J$76,'ZTI - Zdravotechnické ins...'!$C$82:$J$102,'ZTI - Zdravotechnické ins...'!$C$108:$K$224</definedName>
  </definedNames>
  <calcPr calcId="181029"/>
</workbook>
</file>

<file path=xl/calcChain.xml><?xml version="1.0" encoding="utf-8"?>
<calcChain xmlns="http://schemas.openxmlformats.org/spreadsheetml/2006/main">
  <c r="J37" i="6" l="1"/>
  <c r="J36" i="6"/>
  <c r="AY99" i="1" s="1"/>
  <c r="J35" i="6"/>
  <c r="AX99" i="1"/>
  <c r="BI203" i="6"/>
  <c r="BH203" i="6"/>
  <c r="BG203" i="6"/>
  <c r="BF203" i="6"/>
  <c r="T203" i="6"/>
  <c r="R203" i="6"/>
  <c r="P203" i="6"/>
  <c r="BI202" i="6"/>
  <c r="BH202" i="6"/>
  <c r="BG202" i="6"/>
  <c r="BF202" i="6"/>
  <c r="T202" i="6"/>
  <c r="R202" i="6"/>
  <c r="P202" i="6"/>
  <c r="BI201" i="6"/>
  <c r="BH201" i="6"/>
  <c r="BG201" i="6"/>
  <c r="BF201" i="6"/>
  <c r="T201" i="6"/>
  <c r="R201" i="6"/>
  <c r="P201" i="6"/>
  <c r="BI200" i="6"/>
  <c r="BH200" i="6"/>
  <c r="BG200" i="6"/>
  <c r="BF200" i="6"/>
  <c r="T200" i="6"/>
  <c r="R200" i="6"/>
  <c r="P200" i="6"/>
  <c r="BI199" i="6"/>
  <c r="BH199" i="6"/>
  <c r="BG199" i="6"/>
  <c r="BF199" i="6"/>
  <c r="T199" i="6"/>
  <c r="R199" i="6"/>
  <c r="P199" i="6"/>
  <c r="BI197" i="6"/>
  <c r="BH197" i="6"/>
  <c r="BG197" i="6"/>
  <c r="BF197" i="6"/>
  <c r="T197" i="6"/>
  <c r="R197" i="6"/>
  <c r="P197" i="6"/>
  <c r="BI196" i="6"/>
  <c r="BH196" i="6"/>
  <c r="BG196" i="6"/>
  <c r="BF196" i="6"/>
  <c r="T196" i="6"/>
  <c r="R196" i="6"/>
  <c r="P196" i="6"/>
  <c r="BI195" i="6"/>
  <c r="BH195" i="6"/>
  <c r="BG195" i="6"/>
  <c r="BF195" i="6"/>
  <c r="T195" i="6"/>
  <c r="R195" i="6"/>
  <c r="P195" i="6"/>
  <c r="BI194" i="6"/>
  <c r="BH194" i="6"/>
  <c r="BG194" i="6"/>
  <c r="BF194" i="6"/>
  <c r="T194" i="6"/>
  <c r="T193" i="6" s="1"/>
  <c r="R194" i="6"/>
  <c r="P194" i="6"/>
  <c r="BI192" i="6"/>
  <c r="BH192" i="6"/>
  <c r="BG192" i="6"/>
  <c r="BF192" i="6"/>
  <c r="T192" i="6"/>
  <c r="T191" i="6" s="1"/>
  <c r="R192" i="6"/>
  <c r="R191" i="6" s="1"/>
  <c r="P192" i="6"/>
  <c r="P191" i="6" s="1"/>
  <c r="BI190" i="6"/>
  <c r="BH190" i="6"/>
  <c r="BG190" i="6"/>
  <c r="BF190" i="6"/>
  <c r="T190" i="6"/>
  <c r="R190" i="6"/>
  <c r="P190" i="6"/>
  <c r="BI189" i="6"/>
  <c r="BH189" i="6"/>
  <c r="BG189" i="6"/>
  <c r="BF189" i="6"/>
  <c r="T189" i="6"/>
  <c r="R189" i="6"/>
  <c r="P189" i="6"/>
  <c r="BI188" i="6"/>
  <c r="BH188" i="6"/>
  <c r="BG188" i="6"/>
  <c r="BF188" i="6"/>
  <c r="T188" i="6"/>
  <c r="R188" i="6"/>
  <c r="P188" i="6"/>
  <c r="BI187" i="6"/>
  <c r="BH187" i="6"/>
  <c r="BG187" i="6"/>
  <c r="BF187" i="6"/>
  <c r="T187" i="6"/>
  <c r="R187" i="6"/>
  <c r="P187" i="6"/>
  <c r="BI186" i="6"/>
  <c r="BH186" i="6"/>
  <c r="BG186" i="6"/>
  <c r="BF186" i="6"/>
  <c r="T186" i="6"/>
  <c r="R186" i="6"/>
  <c r="P186" i="6"/>
  <c r="BI185" i="6"/>
  <c r="BH185" i="6"/>
  <c r="BG185" i="6"/>
  <c r="BF185" i="6"/>
  <c r="T185" i="6"/>
  <c r="R185" i="6"/>
  <c r="P185" i="6"/>
  <c r="BI183" i="6"/>
  <c r="BH183" i="6"/>
  <c r="BG183" i="6"/>
  <c r="BF183" i="6"/>
  <c r="T183" i="6"/>
  <c r="T182" i="6" s="1"/>
  <c r="R183" i="6"/>
  <c r="R182" i="6" s="1"/>
  <c r="P183" i="6"/>
  <c r="P182" i="6" s="1"/>
  <c r="BI181" i="6"/>
  <c r="BH181" i="6"/>
  <c r="BG181" i="6"/>
  <c r="BF181" i="6"/>
  <c r="T181" i="6"/>
  <c r="R181" i="6"/>
  <c r="P181" i="6"/>
  <c r="BI180" i="6"/>
  <c r="BH180" i="6"/>
  <c r="BG180" i="6"/>
  <c r="BF180" i="6"/>
  <c r="T180" i="6"/>
  <c r="R180" i="6"/>
  <c r="P180" i="6"/>
  <c r="BI178" i="6"/>
  <c r="BH178" i="6"/>
  <c r="BG178" i="6"/>
  <c r="BF178" i="6"/>
  <c r="T178" i="6"/>
  <c r="T177" i="6" s="1"/>
  <c r="R178" i="6"/>
  <c r="R177" i="6" s="1"/>
  <c r="P178" i="6"/>
  <c r="P177" i="6" s="1"/>
  <c r="BI176" i="6"/>
  <c r="BH176" i="6"/>
  <c r="BG176" i="6"/>
  <c r="BF176" i="6"/>
  <c r="T176" i="6"/>
  <c r="R176" i="6"/>
  <c r="P176" i="6"/>
  <c r="BI175" i="6"/>
  <c r="BH175" i="6"/>
  <c r="BG175" i="6"/>
  <c r="BF175" i="6"/>
  <c r="T175" i="6"/>
  <c r="R175" i="6"/>
  <c r="P175" i="6"/>
  <c r="BI174" i="6"/>
  <c r="BH174" i="6"/>
  <c r="BG174" i="6"/>
  <c r="BF174" i="6"/>
  <c r="T174" i="6"/>
  <c r="R174" i="6"/>
  <c r="P174" i="6"/>
  <c r="BI172" i="6"/>
  <c r="BH172" i="6"/>
  <c r="BG172" i="6"/>
  <c r="BF172" i="6"/>
  <c r="T172" i="6"/>
  <c r="R172" i="6"/>
  <c r="P172" i="6"/>
  <c r="BI171" i="6"/>
  <c r="BH171" i="6"/>
  <c r="BG171" i="6"/>
  <c r="BF171" i="6"/>
  <c r="T171" i="6"/>
  <c r="R171" i="6"/>
  <c r="P171" i="6"/>
  <c r="BI169" i="6"/>
  <c r="BH169" i="6"/>
  <c r="BG169" i="6"/>
  <c r="BF169" i="6"/>
  <c r="T169" i="6"/>
  <c r="R169" i="6"/>
  <c r="P169" i="6"/>
  <c r="BI168" i="6"/>
  <c r="BH168" i="6"/>
  <c r="BG168" i="6"/>
  <c r="BF168" i="6"/>
  <c r="T168" i="6"/>
  <c r="R168" i="6"/>
  <c r="P168" i="6"/>
  <c r="BI167" i="6"/>
  <c r="BH167" i="6"/>
  <c r="BG167" i="6"/>
  <c r="BF167" i="6"/>
  <c r="T167" i="6"/>
  <c r="R167" i="6"/>
  <c r="P167" i="6"/>
  <c r="BI165" i="6"/>
  <c r="BH165" i="6"/>
  <c r="BG165" i="6"/>
  <c r="BF165" i="6"/>
  <c r="T165" i="6"/>
  <c r="R165" i="6"/>
  <c r="P165" i="6"/>
  <c r="BI164" i="6"/>
  <c r="BH164" i="6"/>
  <c r="BG164" i="6"/>
  <c r="BF164" i="6"/>
  <c r="T164" i="6"/>
  <c r="R164" i="6"/>
  <c r="P164" i="6"/>
  <c r="BI162" i="6"/>
  <c r="BH162" i="6"/>
  <c r="BG162" i="6"/>
  <c r="BF162" i="6"/>
  <c r="T162" i="6"/>
  <c r="R162" i="6"/>
  <c r="P162" i="6"/>
  <c r="BI161" i="6"/>
  <c r="BH161" i="6"/>
  <c r="BG161" i="6"/>
  <c r="BF161" i="6"/>
  <c r="T161" i="6"/>
  <c r="R161" i="6"/>
  <c r="P161" i="6"/>
  <c r="BI160" i="6"/>
  <c r="BH160" i="6"/>
  <c r="BG160" i="6"/>
  <c r="BF160" i="6"/>
  <c r="T160" i="6"/>
  <c r="R160" i="6"/>
  <c r="P160" i="6"/>
  <c r="BI158" i="6"/>
  <c r="BH158" i="6"/>
  <c r="BG158" i="6"/>
  <c r="BF158" i="6"/>
  <c r="T158" i="6"/>
  <c r="R158" i="6"/>
  <c r="P158" i="6"/>
  <c r="BI157" i="6"/>
  <c r="BH157" i="6"/>
  <c r="BG157" i="6"/>
  <c r="BF157" i="6"/>
  <c r="T157" i="6"/>
  <c r="R157" i="6"/>
  <c r="P157" i="6"/>
  <c r="BI156" i="6"/>
  <c r="BH156" i="6"/>
  <c r="BG156" i="6"/>
  <c r="BF156" i="6"/>
  <c r="T156" i="6"/>
  <c r="R156" i="6"/>
  <c r="P156" i="6"/>
  <c r="BI155" i="6"/>
  <c r="BH155" i="6"/>
  <c r="BG155" i="6"/>
  <c r="BF155" i="6"/>
  <c r="T155" i="6"/>
  <c r="R155" i="6"/>
  <c r="P155" i="6"/>
  <c r="BI153" i="6"/>
  <c r="BH153" i="6"/>
  <c r="BG153" i="6"/>
  <c r="BF153" i="6"/>
  <c r="T153" i="6"/>
  <c r="R153" i="6"/>
  <c r="P153" i="6"/>
  <c r="BI152" i="6"/>
  <c r="BH152" i="6"/>
  <c r="BG152" i="6"/>
  <c r="BF152" i="6"/>
  <c r="T152" i="6"/>
  <c r="R152" i="6"/>
  <c r="P152" i="6"/>
  <c r="BI151" i="6"/>
  <c r="BH151" i="6"/>
  <c r="BG151" i="6"/>
  <c r="BF151" i="6"/>
  <c r="T151" i="6"/>
  <c r="R151" i="6"/>
  <c r="P151" i="6"/>
  <c r="BI150" i="6"/>
  <c r="BH150" i="6"/>
  <c r="BG150" i="6"/>
  <c r="BF150" i="6"/>
  <c r="T150" i="6"/>
  <c r="R150" i="6"/>
  <c r="P150" i="6"/>
  <c r="BI148" i="6"/>
  <c r="BH148" i="6"/>
  <c r="BG148" i="6"/>
  <c r="BF148" i="6"/>
  <c r="T148" i="6"/>
  <c r="T147" i="6" s="1"/>
  <c r="R148" i="6"/>
  <c r="R147" i="6"/>
  <c r="P148" i="6"/>
  <c r="P147" i="6"/>
  <c r="BI146" i="6"/>
  <c r="BH146" i="6"/>
  <c r="BG146" i="6"/>
  <c r="BF146" i="6"/>
  <c r="T146" i="6"/>
  <c r="T145" i="6"/>
  <c r="R146" i="6"/>
  <c r="R145" i="6"/>
  <c r="P146" i="6"/>
  <c r="P145" i="6"/>
  <c r="BI144" i="6"/>
  <c r="BH144" i="6"/>
  <c r="BG144" i="6"/>
  <c r="BF144" i="6"/>
  <c r="T144" i="6"/>
  <c r="R144" i="6"/>
  <c r="P144" i="6"/>
  <c r="BI143" i="6"/>
  <c r="BH143" i="6"/>
  <c r="BG143" i="6"/>
  <c r="BF143" i="6"/>
  <c r="T143" i="6"/>
  <c r="R143" i="6"/>
  <c r="P143" i="6"/>
  <c r="BI142" i="6"/>
  <c r="BH142" i="6"/>
  <c r="BG142" i="6"/>
  <c r="BF142" i="6"/>
  <c r="T142" i="6"/>
  <c r="R142" i="6"/>
  <c r="P142" i="6"/>
  <c r="BI141" i="6"/>
  <c r="BH141" i="6"/>
  <c r="BG141" i="6"/>
  <c r="BF141" i="6"/>
  <c r="T141" i="6"/>
  <c r="R141" i="6"/>
  <c r="P141" i="6"/>
  <c r="BI139" i="6"/>
  <c r="BH139" i="6"/>
  <c r="BG139" i="6"/>
  <c r="BF139" i="6"/>
  <c r="T139" i="6"/>
  <c r="R139" i="6"/>
  <c r="P139" i="6"/>
  <c r="BI138" i="6"/>
  <c r="BH138" i="6"/>
  <c r="BG138" i="6"/>
  <c r="BF138" i="6"/>
  <c r="T138" i="6"/>
  <c r="R138" i="6"/>
  <c r="P138" i="6"/>
  <c r="BI137" i="6"/>
  <c r="BH137" i="6"/>
  <c r="BG137" i="6"/>
  <c r="BF137" i="6"/>
  <c r="T137" i="6"/>
  <c r="R137" i="6"/>
  <c r="P137" i="6"/>
  <c r="BI136" i="6"/>
  <c r="BH136" i="6"/>
  <c r="BG136" i="6"/>
  <c r="BF136" i="6"/>
  <c r="T136" i="6"/>
  <c r="R136" i="6"/>
  <c r="P136" i="6"/>
  <c r="J131" i="6"/>
  <c r="J130" i="6"/>
  <c r="F128" i="6"/>
  <c r="E126" i="6"/>
  <c r="J92" i="6"/>
  <c r="J91" i="6"/>
  <c r="F89" i="6"/>
  <c r="E87" i="6"/>
  <c r="J18" i="6"/>
  <c r="E18" i="6"/>
  <c r="F92" i="6" s="1"/>
  <c r="J17" i="6"/>
  <c r="J15" i="6"/>
  <c r="E15" i="6"/>
  <c r="F130" i="6" s="1"/>
  <c r="J14" i="6"/>
  <c r="J12" i="6"/>
  <c r="J89" i="6" s="1"/>
  <c r="E7" i="6"/>
  <c r="E85" i="6"/>
  <c r="J37" i="5"/>
  <c r="J36" i="5"/>
  <c r="AY98" i="1" s="1"/>
  <c r="J35" i="5"/>
  <c r="AX98" i="1"/>
  <c r="BI191" i="5"/>
  <c r="BH191" i="5"/>
  <c r="BG191" i="5"/>
  <c r="BF191" i="5"/>
  <c r="T191" i="5"/>
  <c r="R191" i="5"/>
  <c r="P191" i="5"/>
  <c r="BI190" i="5"/>
  <c r="BH190" i="5"/>
  <c r="BG190" i="5"/>
  <c r="BF190" i="5"/>
  <c r="T190" i="5"/>
  <c r="R190" i="5"/>
  <c r="P190" i="5"/>
  <c r="BI189" i="5"/>
  <c r="BH189" i="5"/>
  <c r="BG189" i="5"/>
  <c r="BF189" i="5"/>
  <c r="T189" i="5"/>
  <c r="R189" i="5"/>
  <c r="P189" i="5"/>
  <c r="BI188" i="5"/>
  <c r="BH188" i="5"/>
  <c r="BG188" i="5"/>
  <c r="BF188" i="5"/>
  <c r="T188" i="5"/>
  <c r="R188" i="5"/>
  <c r="P188" i="5"/>
  <c r="BI187" i="5"/>
  <c r="BH187" i="5"/>
  <c r="BG187" i="5"/>
  <c r="BF187" i="5"/>
  <c r="T187" i="5"/>
  <c r="R187" i="5"/>
  <c r="P187" i="5"/>
  <c r="BI186" i="5"/>
  <c r="BH186" i="5"/>
  <c r="BG186" i="5"/>
  <c r="BF186" i="5"/>
  <c r="T186" i="5"/>
  <c r="R186" i="5"/>
  <c r="P186" i="5"/>
  <c r="BI185" i="5"/>
  <c r="BH185" i="5"/>
  <c r="BG185" i="5"/>
  <c r="BF185" i="5"/>
  <c r="T185" i="5"/>
  <c r="R185" i="5"/>
  <c r="P185" i="5"/>
  <c r="BI184" i="5"/>
  <c r="BH184" i="5"/>
  <c r="BG184" i="5"/>
  <c r="BF184" i="5"/>
  <c r="T184" i="5"/>
  <c r="R184" i="5"/>
  <c r="P184" i="5"/>
  <c r="BI183" i="5"/>
  <c r="BH183" i="5"/>
  <c r="BG183" i="5"/>
  <c r="BF183" i="5"/>
  <c r="T183" i="5"/>
  <c r="R183" i="5"/>
  <c r="P183" i="5"/>
  <c r="BI181" i="5"/>
  <c r="BH181" i="5"/>
  <c r="BG181" i="5"/>
  <c r="BF181" i="5"/>
  <c r="T181" i="5"/>
  <c r="R181" i="5"/>
  <c r="P181" i="5"/>
  <c r="BI180" i="5"/>
  <c r="BH180" i="5"/>
  <c r="BG180" i="5"/>
  <c r="BF180" i="5"/>
  <c r="T180" i="5"/>
  <c r="R180" i="5"/>
  <c r="P180" i="5"/>
  <c r="BI179" i="5"/>
  <c r="BH179" i="5"/>
  <c r="BG179" i="5"/>
  <c r="BF179" i="5"/>
  <c r="T179" i="5"/>
  <c r="R179" i="5"/>
  <c r="P179" i="5"/>
  <c r="BI178" i="5"/>
  <c r="BH178" i="5"/>
  <c r="BG178" i="5"/>
  <c r="BF178" i="5"/>
  <c r="T178" i="5"/>
  <c r="R178" i="5"/>
  <c r="P178" i="5"/>
  <c r="BI177" i="5"/>
  <c r="BH177" i="5"/>
  <c r="BG177" i="5"/>
  <c r="BF177" i="5"/>
  <c r="T177" i="5"/>
  <c r="R177" i="5"/>
  <c r="P177" i="5"/>
  <c r="BI176" i="5"/>
  <c r="BH176" i="5"/>
  <c r="BG176" i="5"/>
  <c r="BF176" i="5"/>
  <c r="T176" i="5"/>
  <c r="R176" i="5"/>
  <c r="P176" i="5"/>
  <c r="BI175" i="5"/>
  <c r="BH175" i="5"/>
  <c r="BG175" i="5"/>
  <c r="BF175" i="5"/>
  <c r="T175" i="5"/>
  <c r="R175" i="5"/>
  <c r="P175" i="5"/>
  <c r="BI174" i="5"/>
  <c r="BH174" i="5"/>
  <c r="BG174" i="5"/>
  <c r="BF174" i="5"/>
  <c r="T174" i="5"/>
  <c r="R174" i="5"/>
  <c r="P174" i="5"/>
  <c r="BI173" i="5"/>
  <c r="BH173" i="5"/>
  <c r="BG173" i="5"/>
  <c r="BF173" i="5"/>
  <c r="T173" i="5"/>
  <c r="R173" i="5"/>
  <c r="P173" i="5"/>
  <c r="BI172" i="5"/>
  <c r="BH172" i="5"/>
  <c r="BG172" i="5"/>
  <c r="BF172" i="5"/>
  <c r="T172" i="5"/>
  <c r="R172" i="5"/>
  <c r="P172" i="5"/>
  <c r="BI171" i="5"/>
  <c r="BH171" i="5"/>
  <c r="BG171" i="5"/>
  <c r="BF171" i="5"/>
  <c r="T171" i="5"/>
  <c r="R171" i="5"/>
  <c r="P171" i="5"/>
  <c r="BI170" i="5"/>
  <c r="BH170" i="5"/>
  <c r="BG170" i="5"/>
  <c r="BF170" i="5"/>
  <c r="T170" i="5"/>
  <c r="R170" i="5"/>
  <c r="P170" i="5"/>
  <c r="BI169" i="5"/>
  <c r="BH169" i="5"/>
  <c r="BG169" i="5"/>
  <c r="BF169" i="5"/>
  <c r="T169" i="5"/>
  <c r="R169" i="5"/>
  <c r="P169" i="5"/>
  <c r="BI167" i="5"/>
  <c r="BH167" i="5"/>
  <c r="BG167" i="5"/>
  <c r="BF167" i="5"/>
  <c r="T167" i="5"/>
  <c r="R167" i="5"/>
  <c r="P167" i="5"/>
  <c r="BI166" i="5"/>
  <c r="BH166" i="5"/>
  <c r="BG166" i="5"/>
  <c r="BF166" i="5"/>
  <c r="T166" i="5"/>
  <c r="R166" i="5"/>
  <c r="P166" i="5"/>
  <c r="BI165" i="5"/>
  <c r="BH165" i="5"/>
  <c r="BG165" i="5"/>
  <c r="BF165" i="5"/>
  <c r="T165" i="5"/>
  <c r="R165" i="5"/>
  <c r="P165" i="5"/>
  <c r="BI164" i="5"/>
  <c r="BH164" i="5"/>
  <c r="BG164" i="5"/>
  <c r="BF164" i="5"/>
  <c r="T164" i="5"/>
  <c r="R164" i="5"/>
  <c r="P164" i="5"/>
  <c r="BI163" i="5"/>
  <c r="BH163" i="5"/>
  <c r="BG163" i="5"/>
  <c r="BF163" i="5"/>
  <c r="T163" i="5"/>
  <c r="R163" i="5"/>
  <c r="P163" i="5"/>
  <c r="BI162" i="5"/>
  <c r="BH162" i="5"/>
  <c r="BG162" i="5"/>
  <c r="BF162" i="5"/>
  <c r="T162" i="5"/>
  <c r="R162" i="5"/>
  <c r="P162" i="5"/>
  <c r="BI161" i="5"/>
  <c r="BH161" i="5"/>
  <c r="BG161" i="5"/>
  <c r="BF161" i="5"/>
  <c r="T161" i="5"/>
  <c r="R161" i="5"/>
  <c r="P161" i="5"/>
  <c r="BI160" i="5"/>
  <c r="BH160" i="5"/>
  <c r="BG160" i="5"/>
  <c r="BF160" i="5"/>
  <c r="T160" i="5"/>
  <c r="R160" i="5"/>
  <c r="P160" i="5"/>
  <c r="BI159" i="5"/>
  <c r="BH159" i="5"/>
  <c r="BG159" i="5"/>
  <c r="BF159" i="5"/>
  <c r="T159" i="5"/>
  <c r="R159" i="5"/>
  <c r="P159" i="5"/>
  <c r="BI158" i="5"/>
  <c r="BH158" i="5"/>
  <c r="BG158" i="5"/>
  <c r="BF158" i="5"/>
  <c r="T158" i="5"/>
  <c r="R158" i="5"/>
  <c r="P158" i="5"/>
  <c r="BI157" i="5"/>
  <c r="BH157" i="5"/>
  <c r="BG157" i="5"/>
  <c r="BF157" i="5"/>
  <c r="T157" i="5"/>
  <c r="R157" i="5"/>
  <c r="P157" i="5"/>
  <c r="BI156" i="5"/>
  <c r="BH156" i="5"/>
  <c r="BG156" i="5"/>
  <c r="BF156" i="5"/>
  <c r="T156" i="5"/>
  <c r="R156" i="5"/>
  <c r="P156" i="5"/>
  <c r="BI154" i="5"/>
  <c r="BH154" i="5"/>
  <c r="BG154" i="5"/>
  <c r="BF154" i="5"/>
  <c r="T154" i="5"/>
  <c r="R154" i="5"/>
  <c r="P154" i="5"/>
  <c r="BI153" i="5"/>
  <c r="BH153" i="5"/>
  <c r="BG153" i="5"/>
  <c r="BF153" i="5"/>
  <c r="T153" i="5"/>
  <c r="R153" i="5"/>
  <c r="P153" i="5"/>
  <c r="BI152" i="5"/>
  <c r="BH152" i="5"/>
  <c r="BG152" i="5"/>
  <c r="BF152" i="5"/>
  <c r="T152" i="5"/>
  <c r="R152" i="5"/>
  <c r="P152" i="5"/>
  <c r="BI151" i="5"/>
  <c r="BH151" i="5"/>
  <c r="BG151" i="5"/>
  <c r="BF151" i="5"/>
  <c r="T151" i="5"/>
  <c r="R151" i="5"/>
  <c r="P151" i="5"/>
  <c r="BI150" i="5"/>
  <c r="BH150" i="5"/>
  <c r="BG150" i="5"/>
  <c r="BF150" i="5"/>
  <c r="T150" i="5"/>
  <c r="R150" i="5"/>
  <c r="P150" i="5"/>
  <c r="BI149" i="5"/>
  <c r="BH149" i="5"/>
  <c r="BG149" i="5"/>
  <c r="BF149" i="5"/>
  <c r="T149" i="5"/>
  <c r="R149" i="5"/>
  <c r="P149" i="5"/>
  <c r="BI148" i="5"/>
  <c r="BH148" i="5"/>
  <c r="BG148" i="5"/>
  <c r="BF148" i="5"/>
  <c r="T148" i="5"/>
  <c r="R148" i="5"/>
  <c r="P148" i="5"/>
  <c r="BI147" i="5"/>
  <c r="BH147" i="5"/>
  <c r="BG147" i="5"/>
  <c r="BF147" i="5"/>
  <c r="T147" i="5"/>
  <c r="R147" i="5"/>
  <c r="P147" i="5"/>
  <c r="BI146" i="5"/>
  <c r="BH146" i="5"/>
  <c r="BG146" i="5"/>
  <c r="BF146" i="5"/>
  <c r="T146" i="5"/>
  <c r="R146" i="5"/>
  <c r="P146" i="5"/>
  <c r="BI145" i="5"/>
  <c r="BH145" i="5"/>
  <c r="BG145" i="5"/>
  <c r="BF145" i="5"/>
  <c r="T145" i="5"/>
  <c r="R145" i="5"/>
  <c r="P145" i="5"/>
  <c r="BI144" i="5"/>
  <c r="BH144" i="5"/>
  <c r="BG144" i="5"/>
  <c r="BF144" i="5"/>
  <c r="T144" i="5"/>
  <c r="R144" i="5"/>
  <c r="P144" i="5"/>
  <c r="BI143" i="5"/>
  <c r="BH143" i="5"/>
  <c r="BG143" i="5"/>
  <c r="BF143" i="5"/>
  <c r="T143" i="5"/>
  <c r="R143" i="5"/>
  <c r="P143" i="5"/>
  <c r="BI142" i="5"/>
  <c r="BH142" i="5"/>
  <c r="BG142" i="5"/>
  <c r="BF142" i="5"/>
  <c r="T142" i="5"/>
  <c r="R142" i="5"/>
  <c r="P142" i="5"/>
  <c r="BI141" i="5"/>
  <c r="BH141" i="5"/>
  <c r="BG141" i="5"/>
  <c r="BF141" i="5"/>
  <c r="T141" i="5"/>
  <c r="R141" i="5"/>
  <c r="P141" i="5"/>
  <c r="BI139" i="5"/>
  <c r="BH139" i="5"/>
  <c r="BG139" i="5"/>
  <c r="BF139" i="5"/>
  <c r="T139" i="5"/>
  <c r="R139" i="5"/>
  <c r="P139" i="5"/>
  <c r="BI138" i="5"/>
  <c r="BH138" i="5"/>
  <c r="BG138" i="5"/>
  <c r="BF138" i="5"/>
  <c r="T138" i="5"/>
  <c r="R138" i="5"/>
  <c r="P138" i="5"/>
  <c r="BI137" i="5"/>
  <c r="BH137" i="5"/>
  <c r="BG137" i="5"/>
  <c r="BF137" i="5"/>
  <c r="T137" i="5"/>
  <c r="R137" i="5"/>
  <c r="P137" i="5"/>
  <c r="BI136" i="5"/>
  <c r="BH136" i="5"/>
  <c r="BG136" i="5"/>
  <c r="BF136" i="5"/>
  <c r="T136" i="5"/>
  <c r="R136" i="5"/>
  <c r="P136" i="5"/>
  <c r="BI135" i="5"/>
  <c r="BH135" i="5"/>
  <c r="BG135" i="5"/>
  <c r="BF135" i="5"/>
  <c r="T135" i="5"/>
  <c r="R135" i="5"/>
  <c r="P135" i="5"/>
  <c r="BI134" i="5"/>
  <c r="BH134" i="5"/>
  <c r="BG134" i="5"/>
  <c r="BF134" i="5"/>
  <c r="T134" i="5"/>
  <c r="R134" i="5"/>
  <c r="P134" i="5"/>
  <c r="BI133" i="5"/>
  <c r="BH133" i="5"/>
  <c r="BG133" i="5"/>
  <c r="BF133" i="5"/>
  <c r="T133" i="5"/>
  <c r="R133" i="5"/>
  <c r="P133" i="5"/>
  <c r="BI132" i="5"/>
  <c r="BH132" i="5"/>
  <c r="BG132" i="5"/>
  <c r="BF132" i="5"/>
  <c r="T132" i="5"/>
  <c r="R132" i="5"/>
  <c r="P132" i="5"/>
  <c r="BI131" i="5"/>
  <c r="BH131" i="5"/>
  <c r="BG131" i="5"/>
  <c r="BF131" i="5"/>
  <c r="T131" i="5"/>
  <c r="R131" i="5"/>
  <c r="P131" i="5"/>
  <c r="BI130" i="5"/>
  <c r="BH130" i="5"/>
  <c r="BG130" i="5"/>
  <c r="BF130" i="5"/>
  <c r="T130" i="5"/>
  <c r="R130" i="5"/>
  <c r="P130" i="5"/>
  <c r="BI129" i="5"/>
  <c r="BH129" i="5"/>
  <c r="BG129" i="5"/>
  <c r="BF129" i="5"/>
  <c r="T129" i="5"/>
  <c r="R129" i="5"/>
  <c r="P129" i="5"/>
  <c r="BI128" i="5"/>
  <c r="BH128" i="5"/>
  <c r="BG128" i="5"/>
  <c r="BF128" i="5"/>
  <c r="T128" i="5"/>
  <c r="R128" i="5"/>
  <c r="P128" i="5"/>
  <c r="BI127" i="5"/>
  <c r="BH127" i="5"/>
  <c r="BG127" i="5"/>
  <c r="BF127" i="5"/>
  <c r="T127" i="5"/>
  <c r="R127" i="5"/>
  <c r="P127" i="5"/>
  <c r="BI126" i="5"/>
  <c r="BH126" i="5"/>
  <c r="BG126" i="5"/>
  <c r="BF126" i="5"/>
  <c r="T126" i="5"/>
  <c r="R126" i="5"/>
  <c r="P126" i="5"/>
  <c r="BI125" i="5"/>
  <c r="BH125" i="5"/>
  <c r="BG125" i="5"/>
  <c r="BF125" i="5"/>
  <c r="T125" i="5"/>
  <c r="R125" i="5"/>
  <c r="P125" i="5"/>
  <c r="BI123" i="5"/>
  <c r="BH123" i="5"/>
  <c r="BG123" i="5"/>
  <c r="BF123" i="5"/>
  <c r="T123" i="5"/>
  <c r="R123" i="5"/>
  <c r="P123" i="5"/>
  <c r="J118" i="5"/>
  <c r="J117" i="5"/>
  <c r="F115" i="5"/>
  <c r="E113" i="5"/>
  <c r="J92" i="5"/>
  <c r="J91" i="5"/>
  <c r="F89" i="5"/>
  <c r="E87" i="5"/>
  <c r="J18" i="5"/>
  <c r="E18" i="5"/>
  <c r="F118" i="5"/>
  <c r="J17" i="5"/>
  <c r="J15" i="5"/>
  <c r="E15" i="5"/>
  <c r="F91" i="5"/>
  <c r="J14" i="5"/>
  <c r="J12" i="5"/>
  <c r="J89" i="5" s="1"/>
  <c r="E7" i="5"/>
  <c r="E85" i="5" s="1"/>
  <c r="J37" i="4"/>
  <c r="J36" i="4"/>
  <c r="AY97" i="1"/>
  <c r="J35" i="4"/>
  <c r="AX97" i="1" s="1"/>
  <c r="BI163" i="4"/>
  <c r="BH163" i="4"/>
  <c r="BG163" i="4"/>
  <c r="BF163" i="4"/>
  <c r="T163" i="4"/>
  <c r="R163" i="4"/>
  <c r="P163" i="4"/>
  <c r="BI162" i="4"/>
  <c r="BH162" i="4"/>
  <c r="BG162" i="4"/>
  <c r="BF162" i="4"/>
  <c r="T162" i="4"/>
  <c r="R162" i="4"/>
  <c r="P162" i="4"/>
  <c r="BI160" i="4"/>
  <c r="BH160" i="4"/>
  <c r="BG160" i="4"/>
  <c r="BF160" i="4"/>
  <c r="T160" i="4"/>
  <c r="R160" i="4"/>
  <c r="P160" i="4"/>
  <c r="BI159" i="4"/>
  <c r="BH159" i="4"/>
  <c r="BG159" i="4"/>
  <c r="BF159" i="4"/>
  <c r="T159" i="4"/>
  <c r="R159" i="4"/>
  <c r="P159" i="4"/>
  <c r="BI157" i="4"/>
  <c r="BH157" i="4"/>
  <c r="BG157" i="4"/>
  <c r="BF157" i="4"/>
  <c r="T157" i="4"/>
  <c r="R157" i="4"/>
  <c r="P157" i="4"/>
  <c r="BI156" i="4"/>
  <c r="BH156" i="4"/>
  <c r="BG156" i="4"/>
  <c r="BF156" i="4"/>
  <c r="T156" i="4"/>
  <c r="R156" i="4"/>
  <c r="P156" i="4"/>
  <c r="BI155" i="4"/>
  <c r="BH155" i="4"/>
  <c r="BG155" i="4"/>
  <c r="BF155" i="4"/>
  <c r="T155" i="4"/>
  <c r="R155" i="4"/>
  <c r="P155" i="4"/>
  <c r="BI154" i="4"/>
  <c r="BH154" i="4"/>
  <c r="BG154" i="4"/>
  <c r="BF154" i="4"/>
  <c r="T154" i="4"/>
  <c r="R154" i="4"/>
  <c r="P154" i="4"/>
  <c r="BI152" i="4"/>
  <c r="BH152" i="4"/>
  <c r="BG152" i="4"/>
  <c r="BF152" i="4"/>
  <c r="T152" i="4"/>
  <c r="R152" i="4"/>
  <c r="P152" i="4"/>
  <c r="BI150" i="4"/>
  <c r="BH150" i="4"/>
  <c r="BG150" i="4"/>
  <c r="BF150" i="4"/>
  <c r="T150" i="4"/>
  <c r="R150" i="4"/>
  <c r="P150" i="4"/>
  <c r="BI148" i="4"/>
  <c r="BH148" i="4"/>
  <c r="BG148" i="4"/>
  <c r="BF148" i="4"/>
  <c r="T148" i="4"/>
  <c r="R148" i="4"/>
  <c r="P148" i="4"/>
  <c r="BI146" i="4"/>
  <c r="BH146" i="4"/>
  <c r="BG146" i="4"/>
  <c r="BF146" i="4"/>
  <c r="T146" i="4"/>
  <c r="R146" i="4"/>
  <c r="P146" i="4"/>
  <c r="BI144" i="4"/>
  <c r="BH144" i="4"/>
  <c r="BG144" i="4"/>
  <c r="BF144" i="4"/>
  <c r="T144" i="4"/>
  <c r="R144" i="4"/>
  <c r="P144" i="4"/>
  <c r="BI142" i="4"/>
  <c r="BH142" i="4"/>
  <c r="BG142" i="4"/>
  <c r="BF142" i="4"/>
  <c r="T142" i="4"/>
  <c r="R142" i="4"/>
  <c r="P142" i="4"/>
  <c r="BI141" i="4"/>
  <c r="BH141" i="4"/>
  <c r="BG141" i="4"/>
  <c r="BF141" i="4"/>
  <c r="T141" i="4"/>
  <c r="R141" i="4"/>
  <c r="P141" i="4"/>
  <c r="BI140" i="4"/>
  <c r="BH140" i="4"/>
  <c r="BG140" i="4"/>
  <c r="BF140" i="4"/>
  <c r="T140" i="4"/>
  <c r="R140" i="4"/>
  <c r="P140" i="4"/>
  <c r="BI139" i="4"/>
  <c r="BH139" i="4"/>
  <c r="BG139" i="4"/>
  <c r="BF139" i="4"/>
  <c r="T139" i="4"/>
  <c r="R139" i="4"/>
  <c r="P139" i="4"/>
  <c r="BI137" i="4"/>
  <c r="BH137" i="4"/>
  <c r="BG137" i="4"/>
  <c r="BF137" i="4"/>
  <c r="T137" i="4"/>
  <c r="R137" i="4"/>
  <c r="P137" i="4"/>
  <c r="BI135" i="4"/>
  <c r="BH135" i="4"/>
  <c r="BG135" i="4"/>
  <c r="BF135" i="4"/>
  <c r="T135" i="4"/>
  <c r="R135" i="4"/>
  <c r="P135" i="4"/>
  <c r="BI134" i="4"/>
  <c r="BH134" i="4"/>
  <c r="BG134" i="4"/>
  <c r="BF134" i="4"/>
  <c r="T134" i="4"/>
  <c r="R134" i="4"/>
  <c r="P134" i="4"/>
  <c r="BI133" i="4"/>
  <c r="BH133" i="4"/>
  <c r="BG133" i="4"/>
  <c r="BF133" i="4"/>
  <c r="T133" i="4"/>
  <c r="R133" i="4"/>
  <c r="P133" i="4"/>
  <c r="BI132" i="4"/>
  <c r="BH132" i="4"/>
  <c r="BG132" i="4"/>
  <c r="BF132" i="4"/>
  <c r="T132" i="4"/>
  <c r="R132" i="4"/>
  <c r="P132" i="4"/>
  <c r="BI131" i="4"/>
  <c r="BH131" i="4"/>
  <c r="BG131" i="4"/>
  <c r="BF131" i="4"/>
  <c r="T131" i="4"/>
  <c r="R131" i="4"/>
  <c r="P131" i="4"/>
  <c r="BI129" i="4"/>
  <c r="BH129" i="4"/>
  <c r="BG129" i="4"/>
  <c r="BF129" i="4"/>
  <c r="T129" i="4"/>
  <c r="R129" i="4"/>
  <c r="P129" i="4"/>
  <c r="BI128" i="4"/>
  <c r="BH128" i="4"/>
  <c r="BG128" i="4"/>
  <c r="BF128" i="4"/>
  <c r="T128" i="4"/>
  <c r="R128" i="4"/>
  <c r="P128" i="4"/>
  <c r="BI127" i="4"/>
  <c r="BH127" i="4"/>
  <c r="BG127" i="4"/>
  <c r="BF127" i="4"/>
  <c r="T127" i="4"/>
  <c r="R127" i="4"/>
  <c r="P127" i="4"/>
  <c r="BI126" i="4"/>
  <c r="BH126" i="4"/>
  <c r="BG126" i="4"/>
  <c r="BF126" i="4"/>
  <c r="T126" i="4"/>
  <c r="R126" i="4"/>
  <c r="P126" i="4"/>
  <c r="BI125" i="4"/>
  <c r="BH125" i="4"/>
  <c r="BG125" i="4"/>
  <c r="BF125" i="4"/>
  <c r="T125" i="4"/>
  <c r="R125" i="4"/>
  <c r="P125" i="4"/>
  <c r="BI124" i="4"/>
  <c r="BH124" i="4"/>
  <c r="BG124" i="4"/>
  <c r="BF124" i="4"/>
  <c r="T124" i="4"/>
  <c r="R124" i="4"/>
  <c r="P124" i="4"/>
  <c r="BI123" i="4"/>
  <c r="BH123" i="4"/>
  <c r="BG123" i="4"/>
  <c r="BF123" i="4"/>
  <c r="T123" i="4"/>
  <c r="R123" i="4"/>
  <c r="P123" i="4"/>
  <c r="J118" i="4"/>
  <c r="J117" i="4"/>
  <c r="F115" i="4"/>
  <c r="E113" i="4"/>
  <c r="J92" i="4"/>
  <c r="J91" i="4"/>
  <c r="F89" i="4"/>
  <c r="E87" i="4"/>
  <c r="J18" i="4"/>
  <c r="E18" i="4"/>
  <c r="F118" i="4" s="1"/>
  <c r="J17" i="4"/>
  <c r="J15" i="4"/>
  <c r="E15" i="4"/>
  <c r="F117" i="4" s="1"/>
  <c r="J14" i="4"/>
  <c r="J12" i="4"/>
  <c r="J115" i="4" s="1"/>
  <c r="E7" i="4"/>
  <c r="E111" i="4"/>
  <c r="J37" i="3"/>
  <c r="J36" i="3"/>
  <c r="AY96" i="1"/>
  <c r="J35" i="3"/>
  <c r="AX96" i="1" s="1"/>
  <c r="BI224" i="3"/>
  <c r="BH224" i="3"/>
  <c r="BG224" i="3"/>
  <c r="BF224" i="3"/>
  <c r="T224" i="3"/>
  <c r="R224" i="3"/>
  <c r="P224" i="3"/>
  <c r="BI222" i="3"/>
  <c r="BH222" i="3"/>
  <c r="BG222" i="3"/>
  <c r="BF222" i="3"/>
  <c r="T222" i="3"/>
  <c r="R222" i="3"/>
  <c r="P222" i="3"/>
  <c r="BI221" i="3"/>
  <c r="BH221" i="3"/>
  <c r="BG221" i="3"/>
  <c r="BF221" i="3"/>
  <c r="T221" i="3"/>
  <c r="R221" i="3"/>
  <c r="P221" i="3"/>
  <c r="BI220" i="3"/>
  <c r="BH220" i="3"/>
  <c r="BG220" i="3"/>
  <c r="BF220" i="3"/>
  <c r="T220" i="3"/>
  <c r="R220" i="3"/>
  <c r="P220" i="3"/>
  <c r="BI219" i="3"/>
  <c r="BH219" i="3"/>
  <c r="BG219" i="3"/>
  <c r="BF219" i="3"/>
  <c r="T219" i="3"/>
  <c r="R219" i="3"/>
  <c r="P219" i="3"/>
  <c r="BI218" i="3"/>
  <c r="BH218" i="3"/>
  <c r="BG218" i="3"/>
  <c r="BF218" i="3"/>
  <c r="T218" i="3"/>
  <c r="R218" i="3"/>
  <c r="P218" i="3"/>
  <c r="BI217" i="3"/>
  <c r="BH217" i="3"/>
  <c r="BG217" i="3"/>
  <c r="BF217" i="3"/>
  <c r="T217" i="3"/>
  <c r="R217" i="3"/>
  <c r="P217" i="3"/>
  <c r="BI216" i="3"/>
  <c r="BH216" i="3"/>
  <c r="BG216" i="3"/>
  <c r="BF216" i="3"/>
  <c r="T216" i="3"/>
  <c r="R216" i="3"/>
  <c r="P216" i="3"/>
  <c r="BI215" i="3"/>
  <c r="BH215" i="3"/>
  <c r="BG215" i="3"/>
  <c r="BF215" i="3"/>
  <c r="T215" i="3"/>
  <c r="R215" i="3"/>
  <c r="P215" i="3"/>
  <c r="BI214" i="3"/>
  <c r="BH214" i="3"/>
  <c r="BG214" i="3"/>
  <c r="BF214" i="3"/>
  <c r="T214" i="3"/>
  <c r="R214" i="3"/>
  <c r="P214" i="3"/>
  <c r="BI212" i="3"/>
  <c r="BH212" i="3"/>
  <c r="BG212" i="3"/>
  <c r="BF212" i="3"/>
  <c r="T212" i="3"/>
  <c r="R212" i="3"/>
  <c r="P212" i="3"/>
  <c r="BI211" i="3"/>
  <c r="BH211" i="3"/>
  <c r="BG211" i="3"/>
  <c r="BF211" i="3"/>
  <c r="T211" i="3"/>
  <c r="R211" i="3"/>
  <c r="P211" i="3"/>
  <c r="BI209" i="3"/>
  <c r="BH209" i="3"/>
  <c r="BG209" i="3"/>
  <c r="BF209" i="3"/>
  <c r="T209" i="3"/>
  <c r="R209" i="3"/>
  <c r="P209" i="3"/>
  <c r="BI207" i="3"/>
  <c r="BH207" i="3"/>
  <c r="BG207" i="3"/>
  <c r="BF207" i="3"/>
  <c r="T207" i="3"/>
  <c r="R207" i="3"/>
  <c r="P207" i="3"/>
  <c r="BI206" i="3"/>
  <c r="BH206" i="3"/>
  <c r="BG206" i="3"/>
  <c r="BF206" i="3"/>
  <c r="T206" i="3"/>
  <c r="R206" i="3"/>
  <c r="P206" i="3"/>
  <c r="BI205" i="3"/>
  <c r="BH205" i="3"/>
  <c r="BG205" i="3"/>
  <c r="BF205" i="3"/>
  <c r="T205" i="3"/>
  <c r="R205" i="3"/>
  <c r="P205" i="3"/>
  <c r="BI204" i="3"/>
  <c r="BH204" i="3"/>
  <c r="BG204" i="3"/>
  <c r="BF204" i="3"/>
  <c r="T204" i="3"/>
  <c r="R204" i="3"/>
  <c r="P204" i="3"/>
  <c r="BI202" i="3"/>
  <c r="BH202" i="3"/>
  <c r="BG202" i="3"/>
  <c r="BF202" i="3"/>
  <c r="T202" i="3"/>
  <c r="R202" i="3"/>
  <c r="P202" i="3"/>
  <c r="BI200" i="3"/>
  <c r="BH200" i="3"/>
  <c r="BG200" i="3"/>
  <c r="BF200" i="3"/>
  <c r="T200" i="3"/>
  <c r="R200" i="3"/>
  <c r="P200" i="3"/>
  <c r="BI199" i="3"/>
  <c r="BH199" i="3"/>
  <c r="BG199" i="3"/>
  <c r="BF199" i="3"/>
  <c r="T199" i="3"/>
  <c r="R199" i="3"/>
  <c r="P199" i="3"/>
  <c r="BI198" i="3"/>
  <c r="BH198" i="3"/>
  <c r="BG198" i="3"/>
  <c r="BF198" i="3"/>
  <c r="T198" i="3"/>
  <c r="R198" i="3"/>
  <c r="P198" i="3"/>
  <c r="BI196" i="3"/>
  <c r="BH196" i="3"/>
  <c r="BG196" i="3"/>
  <c r="BF196" i="3"/>
  <c r="T196" i="3"/>
  <c r="R196" i="3"/>
  <c r="P196" i="3"/>
  <c r="BI194" i="3"/>
  <c r="BH194" i="3"/>
  <c r="BG194" i="3"/>
  <c r="BF194" i="3"/>
  <c r="T194" i="3"/>
  <c r="R194" i="3"/>
  <c r="P194" i="3"/>
  <c r="BI193" i="3"/>
  <c r="BH193" i="3"/>
  <c r="BG193" i="3"/>
  <c r="BF193" i="3"/>
  <c r="T193" i="3"/>
  <c r="R193" i="3"/>
  <c r="P193" i="3"/>
  <c r="BI192" i="3"/>
  <c r="BH192" i="3"/>
  <c r="BG192" i="3"/>
  <c r="BF192" i="3"/>
  <c r="T192" i="3"/>
  <c r="R192" i="3"/>
  <c r="P192" i="3"/>
  <c r="BI191" i="3"/>
  <c r="BH191" i="3"/>
  <c r="BG191" i="3"/>
  <c r="BF191" i="3"/>
  <c r="T191" i="3"/>
  <c r="R191" i="3"/>
  <c r="P191" i="3"/>
  <c r="BI190" i="3"/>
  <c r="BH190" i="3"/>
  <c r="BG190" i="3"/>
  <c r="BF190" i="3"/>
  <c r="T190" i="3"/>
  <c r="R190" i="3"/>
  <c r="P190" i="3"/>
  <c r="BI189" i="3"/>
  <c r="BH189" i="3"/>
  <c r="BG189" i="3"/>
  <c r="BF189" i="3"/>
  <c r="T189" i="3"/>
  <c r="R189" i="3"/>
  <c r="P189" i="3"/>
  <c r="BI188" i="3"/>
  <c r="BH188" i="3"/>
  <c r="BG188" i="3"/>
  <c r="BF188" i="3"/>
  <c r="T188" i="3"/>
  <c r="R188" i="3"/>
  <c r="P188" i="3"/>
  <c r="BI187" i="3"/>
  <c r="BH187" i="3"/>
  <c r="BG187" i="3"/>
  <c r="BF187" i="3"/>
  <c r="T187" i="3"/>
  <c r="R187" i="3"/>
  <c r="P187" i="3"/>
  <c r="BI186" i="3"/>
  <c r="BH186" i="3"/>
  <c r="BG186" i="3"/>
  <c r="BF186" i="3"/>
  <c r="T186" i="3"/>
  <c r="R186" i="3"/>
  <c r="P186" i="3"/>
  <c r="BI185" i="3"/>
  <c r="BH185" i="3"/>
  <c r="BG185" i="3"/>
  <c r="BF185" i="3"/>
  <c r="T185" i="3"/>
  <c r="R185" i="3"/>
  <c r="P185" i="3"/>
  <c r="BI184" i="3"/>
  <c r="BH184" i="3"/>
  <c r="BG184" i="3"/>
  <c r="BF184" i="3"/>
  <c r="T184" i="3"/>
  <c r="R184" i="3"/>
  <c r="P184" i="3"/>
  <c r="BI183" i="3"/>
  <c r="BH183" i="3"/>
  <c r="BG183" i="3"/>
  <c r="BF183" i="3"/>
  <c r="T183" i="3"/>
  <c r="R183" i="3"/>
  <c r="P183" i="3"/>
  <c r="BI182" i="3"/>
  <c r="BH182" i="3"/>
  <c r="BG182" i="3"/>
  <c r="BF182" i="3"/>
  <c r="T182" i="3"/>
  <c r="R182" i="3"/>
  <c r="P182" i="3"/>
  <c r="BI181" i="3"/>
  <c r="BH181" i="3"/>
  <c r="BG181" i="3"/>
  <c r="BF181" i="3"/>
  <c r="T181" i="3"/>
  <c r="R181" i="3"/>
  <c r="P181" i="3"/>
  <c r="BI180" i="3"/>
  <c r="BH180" i="3"/>
  <c r="BG180" i="3"/>
  <c r="BF180" i="3"/>
  <c r="T180" i="3"/>
  <c r="R180" i="3"/>
  <c r="P180" i="3"/>
  <c r="BI179" i="3"/>
  <c r="BH179" i="3"/>
  <c r="BG179" i="3"/>
  <c r="BF179" i="3"/>
  <c r="T179" i="3"/>
  <c r="R179" i="3"/>
  <c r="P179" i="3"/>
  <c r="BI178" i="3"/>
  <c r="BH178" i="3"/>
  <c r="BG178" i="3"/>
  <c r="BF178" i="3"/>
  <c r="T178" i="3"/>
  <c r="R178" i="3"/>
  <c r="P178" i="3"/>
  <c r="BI177" i="3"/>
  <c r="BH177" i="3"/>
  <c r="BG177" i="3"/>
  <c r="BF177" i="3"/>
  <c r="T177" i="3"/>
  <c r="R177" i="3"/>
  <c r="P177" i="3"/>
  <c r="BI176" i="3"/>
  <c r="BH176" i="3"/>
  <c r="BG176" i="3"/>
  <c r="BF176" i="3"/>
  <c r="T176" i="3"/>
  <c r="R176" i="3"/>
  <c r="P176" i="3"/>
  <c r="BI175" i="3"/>
  <c r="BH175" i="3"/>
  <c r="BG175" i="3"/>
  <c r="BF175" i="3"/>
  <c r="T175" i="3"/>
  <c r="R175" i="3"/>
  <c r="P175" i="3"/>
  <c r="BI174" i="3"/>
  <c r="BH174" i="3"/>
  <c r="BG174" i="3"/>
  <c r="BF174" i="3"/>
  <c r="T174" i="3"/>
  <c r="R174" i="3"/>
  <c r="P174" i="3"/>
  <c r="BI173" i="3"/>
  <c r="BH173" i="3"/>
  <c r="BG173" i="3"/>
  <c r="BF173" i="3"/>
  <c r="T173" i="3"/>
  <c r="R173" i="3"/>
  <c r="P173" i="3"/>
  <c r="BI171" i="3"/>
  <c r="BH171" i="3"/>
  <c r="BG171" i="3"/>
  <c r="BF171" i="3"/>
  <c r="T171" i="3"/>
  <c r="R171" i="3"/>
  <c r="P171" i="3"/>
  <c r="BI170" i="3"/>
  <c r="BH170" i="3"/>
  <c r="BG170" i="3"/>
  <c r="BF170" i="3"/>
  <c r="T170" i="3"/>
  <c r="R170" i="3"/>
  <c r="P170" i="3"/>
  <c r="BI169" i="3"/>
  <c r="BH169" i="3"/>
  <c r="BG169" i="3"/>
  <c r="BF169" i="3"/>
  <c r="T169" i="3"/>
  <c r="R169" i="3"/>
  <c r="P169" i="3"/>
  <c r="BI168" i="3"/>
  <c r="BH168" i="3"/>
  <c r="BG168" i="3"/>
  <c r="BF168" i="3"/>
  <c r="T168" i="3"/>
  <c r="R168" i="3"/>
  <c r="P168" i="3"/>
  <c r="BI167" i="3"/>
  <c r="BH167" i="3"/>
  <c r="BG167" i="3"/>
  <c r="BF167" i="3"/>
  <c r="T167" i="3"/>
  <c r="R167" i="3"/>
  <c r="P167" i="3"/>
  <c r="BI166" i="3"/>
  <c r="BH166" i="3"/>
  <c r="BG166" i="3"/>
  <c r="BF166" i="3"/>
  <c r="T166" i="3"/>
  <c r="R166" i="3"/>
  <c r="P166" i="3"/>
  <c r="BI164" i="3"/>
  <c r="BH164" i="3"/>
  <c r="BG164" i="3"/>
  <c r="BF164" i="3"/>
  <c r="T164" i="3"/>
  <c r="R164" i="3"/>
  <c r="P164" i="3"/>
  <c r="BI163" i="3"/>
  <c r="BH163" i="3"/>
  <c r="BG163" i="3"/>
  <c r="BF163" i="3"/>
  <c r="T163" i="3"/>
  <c r="R163" i="3"/>
  <c r="P163" i="3"/>
  <c r="BI162" i="3"/>
  <c r="BH162" i="3"/>
  <c r="BG162" i="3"/>
  <c r="BF162" i="3"/>
  <c r="T162" i="3"/>
  <c r="R162" i="3"/>
  <c r="P162" i="3"/>
  <c r="BI161" i="3"/>
  <c r="BH161" i="3"/>
  <c r="BG161" i="3"/>
  <c r="BF161" i="3"/>
  <c r="T161" i="3"/>
  <c r="R161" i="3"/>
  <c r="P161" i="3"/>
  <c r="BI160" i="3"/>
  <c r="BH160" i="3"/>
  <c r="BG160" i="3"/>
  <c r="BF160" i="3"/>
  <c r="T160" i="3"/>
  <c r="R160" i="3"/>
  <c r="P160" i="3"/>
  <c r="BI159" i="3"/>
  <c r="BH159" i="3"/>
  <c r="BG159" i="3"/>
  <c r="BF159" i="3"/>
  <c r="T159" i="3"/>
  <c r="R159" i="3"/>
  <c r="P159" i="3"/>
  <c r="BI158" i="3"/>
  <c r="BH158" i="3"/>
  <c r="BG158" i="3"/>
  <c r="BF158" i="3"/>
  <c r="T158" i="3"/>
  <c r="R158" i="3"/>
  <c r="P158" i="3"/>
  <c r="BI157" i="3"/>
  <c r="BH157" i="3"/>
  <c r="BG157" i="3"/>
  <c r="BF157" i="3"/>
  <c r="T157" i="3"/>
  <c r="R157" i="3"/>
  <c r="P157" i="3"/>
  <c r="BI156" i="3"/>
  <c r="BH156" i="3"/>
  <c r="BG156" i="3"/>
  <c r="BF156" i="3"/>
  <c r="T156" i="3"/>
  <c r="R156" i="3"/>
  <c r="P156" i="3"/>
  <c r="BI155" i="3"/>
  <c r="BH155" i="3"/>
  <c r="BG155" i="3"/>
  <c r="BF155" i="3"/>
  <c r="T155" i="3"/>
  <c r="R155" i="3"/>
  <c r="P155" i="3"/>
  <c r="BI153" i="3"/>
  <c r="BH153" i="3"/>
  <c r="BG153" i="3"/>
  <c r="BF153" i="3"/>
  <c r="T153" i="3"/>
  <c r="R153" i="3"/>
  <c r="P153" i="3"/>
  <c r="BI152" i="3"/>
  <c r="BH152" i="3"/>
  <c r="BG152" i="3"/>
  <c r="BF152" i="3"/>
  <c r="T152" i="3"/>
  <c r="R152" i="3"/>
  <c r="P152" i="3"/>
  <c r="BI151" i="3"/>
  <c r="BH151" i="3"/>
  <c r="BG151" i="3"/>
  <c r="BF151" i="3"/>
  <c r="T151" i="3"/>
  <c r="R151" i="3"/>
  <c r="P151" i="3"/>
  <c r="BI150" i="3"/>
  <c r="BH150" i="3"/>
  <c r="BG150" i="3"/>
  <c r="BF150" i="3"/>
  <c r="T150" i="3"/>
  <c r="R150" i="3"/>
  <c r="P150" i="3"/>
  <c r="BI149" i="3"/>
  <c r="BH149" i="3"/>
  <c r="BG149" i="3"/>
  <c r="BF149" i="3"/>
  <c r="T149" i="3"/>
  <c r="R149" i="3"/>
  <c r="P149" i="3"/>
  <c r="BI148" i="3"/>
  <c r="BH148" i="3"/>
  <c r="BG148" i="3"/>
  <c r="BF148" i="3"/>
  <c r="T148" i="3"/>
  <c r="R148" i="3"/>
  <c r="P148" i="3"/>
  <c r="BI147" i="3"/>
  <c r="BH147" i="3"/>
  <c r="BG147" i="3"/>
  <c r="BF147" i="3"/>
  <c r="T147" i="3"/>
  <c r="R147" i="3"/>
  <c r="P147" i="3"/>
  <c r="BI146" i="3"/>
  <c r="BH146" i="3"/>
  <c r="BG146" i="3"/>
  <c r="BF146" i="3"/>
  <c r="T146" i="3"/>
  <c r="R146" i="3"/>
  <c r="P146" i="3"/>
  <c r="BI145" i="3"/>
  <c r="BH145" i="3"/>
  <c r="BG145" i="3"/>
  <c r="BF145" i="3"/>
  <c r="T145" i="3"/>
  <c r="R145" i="3"/>
  <c r="P145" i="3"/>
  <c r="BI144" i="3"/>
  <c r="BH144" i="3"/>
  <c r="BG144" i="3"/>
  <c r="BF144" i="3"/>
  <c r="T144" i="3"/>
  <c r="R144" i="3"/>
  <c r="P144" i="3"/>
  <c r="BI143" i="3"/>
  <c r="BH143" i="3"/>
  <c r="BG143" i="3"/>
  <c r="BF143" i="3"/>
  <c r="T143" i="3"/>
  <c r="R143" i="3"/>
  <c r="P143" i="3"/>
  <c r="BI142" i="3"/>
  <c r="BH142" i="3"/>
  <c r="BG142" i="3"/>
  <c r="BF142" i="3"/>
  <c r="T142" i="3"/>
  <c r="R142" i="3"/>
  <c r="P142" i="3"/>
  <c r="BI141" i="3"/>
  <c r="BH141" i="3"/>
  <c r="BG141" i="3"/>
  <c r="BF141" i="3"/>
  <c r="T141" i="3"/>
  <c r="R141" i="3"/>
  <c r="P141" i="3"/>
  <c r="BI139" i="3"/>
  <c r="BH139" i="3"/>
  <c r="BG139" i="3"/>
  <c r="BF139" i="3"/>
  <c r="T139" i="3"/>
  <c r="R139" i="3"/>
  <c r="P139" i="3"/>
  <c r="BI138" i="3"/>
  <c r="BH138" i="3"/>
  <c r="BG138" i="3"/>
  <c r="BF138" i="3"/>
  <c r="T138" i="3"/>
  <c r="R138" i="3"/>
  <c r="P138" i="3"/>
  <c r="BI137" i="3"/>
  <c r="BH137" i="3"/>
  <c r="BG137" i="3"/>
  <c r="BF137" i="3"/>
  <c r="T137" i="3"/>
  <c r="R137" i="3"/>
  <c r="P137" i="3"/>
  <c r="BI136" i="3"/>
  <c r="BH136" i="3"/>
  <c r="BG136" i="3"/>
  <c r="BF136" i="3"/>
  <c r="T136" i="3"/>
  <c r="R136" i="3"/>
  <c r="P136" i="3"/>
  <c r="BI135" i="3"/>
  <c r="BH135" i="3"/>
  <c r="BG135" i="3"/>
  <c r="BF135" i="3"/>
  <c r="T135" i="3"/>
  <c r="R135" i="3"/>
  <c r="P135" i="3"/>
  <c r="BI134" i="3"/>
  <c r="BH134" i="3"/>
  <c r="BG134" i="3"/>
  <c r="BF134" i="3"/>
  <c r="T134" i="3"/>
  <c r="R134" i="3"/>
  <c r="P134" i="3"/>
  <c r="BI133" i="3"/>
  <c r="BH133" i="3"/>
  <c r="BG133" i="3"/>
  <c r="BF133" i="3"/>
  <c r="T133" i="3"/>
  <c r="R133" i="3"/>
  <c r="P133" i="3"/>
  <c r="BI130" i="3"/>
  <c r="BH130" i="3"/>
  <c r="BG130" i="3"/>
  <c r="BF130" i="3"/>
  <c r="T130" i="3"/>
  <c r="R130" i="3"/>
  <c r="P130" i="3"/>
  <c r="BI128" i="3"/>
  <c r="BH128" i="3"/>
  <c r="BG128" i="3"/>
  <c r="BF128" i="3"/>
  <c r="T128" i="3"/>
  <c r="R128" i="3"/>
  <c r="P128" i="3"/>
  <c r="BI127" i="3"/>
  <c r="BH127" i="3"/>
  <c r="BG127" i="3"/>
  <c r="BF127" i="3"/>
  <c r="T127" i="3"/>
  <c r="R127" i="3"/>
  <c r="P127" i="3"/>
  <c r="BI126" i="3"/>
  <c r="BH126" i="3"/>
  <c r="BG126" i="3"/>
  <c r="BF126" i="3"/>
  <c r="T126" i="3"/>
  <c r="R126" i="3"/>
  <c r="P126" i="3"/>
  <c r="BI125" i="3"/>
  <c r="BH125" i="3"/>
  <c r="BG125" i="3"/>
  <c r="BF125" i="3"/>
  <c r="T125" i="3"/>
  <c r="R125" i="3"/>
  <c r="P125" i="3"/>
  <c r="BI123" i="3"/>
  <c r="BH123" i="3"/>
  <c r="BG123" i="3"/>
  <c r="BF123" i="3"/>
  <c r="T123" i="3"/>
  <c r="R123" i="3"/>
  <c r="P123" i="3"/>
  <c r="J118" i="3"/>
  <c r="J117" i="3"/>
  <c r="F115" i="3"/>
  <c r="E113" i="3"/>
  <c r="J92" i="3"/>
  <c r="J91" i="3"/>
  <c r="F89" i="3"/>
  <c r="E87" i="3"/>
  <c r="J18" i="3"/>
  <c r="E18" i="3"/>
  <c r="F118" i="3" s="1"/>
  <c r="J17" i="3"/>
  <c r="J15" i="3"/>
  <c r="E15" i="3"/>
  <c r="F91" i="3"/>
  <c r="J14" i="3"/>
  <c r="J12" i="3"/>
  <c r="J115" i="3" s="1"/>
  <c r="E7" i="3"/>
  <c r="E85" i="3"/>
  <c r="J37" i="2"/>
  <c r="J36" i="2"/>
  <c r="AY95" i="1"/>
  <c r="J35" i="2"/>
  <c r="AX95" i="1"/>
  <c r="BI1252" i="2"/>
  <c r="BH1252" i="2"/>
  <c r="BG1252" i="2"/>
  <c r="BF1252" i="2"/>
  <c r="T1252" i="2"/>
  <c r="R1252" i="2"/>
  <c r="P1252" i="2"/>
  <c r="BI1250" i="2"/>
  <c r="BH1250" i="2"/>
  <c r="BG1250" i="2"/>
  <c r="BF1250" i="2"/>
  <c r="T1250" i="2"/>
  <c r="R1250" i="2"/>
  <c r="P1250" i="2"/>
  <c r="BI1248" i="2"/>
  <c r="BH1248" i="2"/>
  <c r="BG1248" i="2"/>
  <c r="BF1248" i="2"/>
  <c r="T1248" i="2"/>
  <c r="R1248" i="2"/>
  <c r="P1248" i="2"/>
  <c r="BI1191" i="2"/>
  <c r="BH1191" i="2"/>
  <c r="BG1191" i="2"/>
  <c r="BF1191" i="2"/>
  <c r="T1191" i="2"/>
  <c r="R1191" i="2"/>
  <c r="P1191" i="2"/>
  <c r="BI1190" i="2"/>
  <c r="BH1190" i="2"/>
  <c r="BG1190" i="2"/>
  <c r="BF1190" i="2"/>
  <c r="T1190" i="2"/>
  <c r="R1190" i="2"/>
  <c r="P1190" i="2"/>
  <c r="BI1189" i="2"/>
  <c r="BH1189" i="2"/>
  <c r="BG1189" i="2"/>
  <c r="BF1189" i="2"/>
  <c r="T1189" i="2"/>
  <c r="R1189" i="2"/>
  <c r="P1189" i="2"/>
  <c r="BI1159" i="2"/>
  <c r="BH1159" i="2"/>
  <c r="BG1159" i="2"/>
  <c r="BF1159" i="2"/>
  <c r="T1159" i="2"/>
  <c r="R1159" i="2"/>
  <c r="P1159" i="2"/>
  <c r="BI1156" i="2"/>
  <c r="BH1156" i="2"/>
  <c r="BG1156" i="2"/>
  <c r="BF1156" i="2"/>
  <c r="T1156" i="2"/>
  <c r="R1156" i="2"/>
  <c r="P1156" i="2"/>
  <c r="BI1154" i="2"/>
  <c r="BH1154" i="2"/>
  <c r="BG1154" i="2"/>
  <c r="BF1154" i="2"/>
  <c r="T1154" i="2"/>
  <c r="R1154" i="2"/>
  <c r="P1154" i="2"/>
  <c r="BI1153" i="2"/>
  <c r="BH1153" i="2"/>
  <c r="BG1153" i="2"/>
  <c r="BF1153" i="2"/>
  <c r="T1153" i="2"/>
  <c r="R1153" i="2"/>
  <c r="P1153" i="2"/>
  <c r="BI1150" i="2"/>
  <c r="BH1150" i="2"/>
  <c r="BG1150" i="2"/>
  <c r="BF1150" i="2"/>
  <c r="T1150" i="2"/>
  <c r="R1150" i="2"/>
  <c r="P1150" i="2"/>
  <c r="BI1147" i="2"/>
  <c r="BH1147" i="2"/>
  <c r="BG1147" i="2"/>
  <c r="BF1147" i="2"/>
  <c r="T1147" i="2"/>
  <c r="R1147" i="2"/>
  <c r="P1147" i="2"/>
  <c r="BI1141" i="2"/>
  <c r="BH1141" i="2"/>
  <c r="BG1141" i="2"/>
  <c r="BF1141" i="2"/>
  <c r="T1141" i="2"/>
  <c r="R1141" i="2"/>
  <c r="P1141" i="2"/>
  <c r="BI1140" i="2"/>
  <c r="BH1140" i="2"/>
  <c r="BG1140" i="2"/>
  <c r="BF1140" i="2"/>
  <c r="T1140" i="2"/>
  <c r="R1140" i="2"/>
  <c r="P1140" i="2"/>
  <c r="BI1139" i="2"/>
  <c r="BH1139" i="2"/>
  <c r="BG1139" i="2"/>
  <c r="BF1139" i="2"/>
  <c r="T1139" i="2"/>
  <c r="R1139" i="2"/>
  <c r="P1139" i="2"/>
  <c r="BI1127" i="2"/>
  <c r="BH1127" i="2"/>
  <c r="BG1127" i="2"/>
  <c r="BF1127" i="2"/>
  <c r="T1127" i="2"/>
  <c r="R1127" i="2"/>
  <c r="P1127" i="2"/>
  <c r="BI1112" i="2"/>
  <c r="BH1112" i="2"/>
  <c r="BG1112" i="2"/>
  <c r="BF1112" i="2"/>
  <c r="T1112" i="2"/>
  <c r="R1112" i="2"/>
  <c r="P1112" i="2"/>
  <c r="BI1110" i="2"/>
  <c r="BH1110" i="2"/>
  <c r="BG1110" i="2"/>
  <c r="BF1110" i="2"/>
  <c r="T1110" i="2"/>
  <c r="R1110" i="2"/>
  <c r="P1110" i="2"/>
  <c r="BI1085" i="2"/>
  <c r="BH1085" i="2"/>
  <c r="BG1085" i="2"/>
  <c r="BF1085" i="2"/>
  <c r="T1085" i="2"/>
  <c r="R1085" i="2"/>
  <c r="P1085" i="2"/>
  <c r="BI1083" i="2"/>
  <c r="BH1083" i="2"/>
  <c r="BG1083" i="2"/>
  <c r="BF1083" i="2"/>
  <c r="T1083" i="2"/>
  <c r="R1083" i="2"/>
  <c r="P1083" i="2"/>
  <c r="BI1073" i="2"/>
  <c r="BH1073" i="2"/>
  <c r="BG1073" i="2"/>
  <c r="BF1073" i="2"/>
  <c r="T1073" i="2"/>
  <c r="R1073" i="2"/>
  <c r="P1073" i="2"/>
  <c r="BI1065" i="2"/>
  <c r="BH1065" i="2"/>
  <c r="BG1065" i="2"/>
  <c r="BF1065" i="2"/>
  <c r="T1065" i="2"/>
  <c r="R1065" i="2"/>
  <c r="P1065" i="2"/>
  <c r="BI1057" i="2"/>
  <c r="BH1057" i="2"/>
  <c r="BG1057" i="2"/>
  <c r="BF1057" i="2"/>
  <c r="T1057" i="2"/>
  <c r="R1057" i="2"/>
  <c r="P1057" i="2"/>
  <c r="BI1051" i="2"/>
  <c r="BH1051" i="2"/>
  <c r="BG1051" i="2"/>
  <c r="BF1051" i="2"/>
  <c r="T1051" i="2"/>
  <c r="R1051" i="2"/>
  <c r="P1051" i="2"/>
  <c r="BI1049" i="2"/>
  <c r="BH1049" i="2"/>
  <c r="BG1049" i="2"/>
  <c r="BF1049" i="2"/>
  <c r="T1049" i="2"/>
  <c r="R1049" i="2"/>
  <c r="P1049" i="2"/>
  <c r="BI1047" i="2"/>
  <c r="BH1047" i="2"/>
  <c r="BG1047" i="2"/>
  <c r="BF1047" i="2"/>
  <c r="T1047" i="2"/>
  <c r="R1047" i="2"/>
  <c r="P1047" i="2"/>
  <c r="BI1039" i="2"/>
  <c r="BH1039" i="2"/>
  <c r="BG1039" i="2"/>
  <c r="BF1039" i="2"/>
  <c r="T1039" i="2"/>
  <c r="R1039" i="2"/>
  <c r="P1039" i="2"/>
  <c r="BI1037" i="2"/>
  <c r="BH1037" i="2"/>
  <c r="BG1037" i="2"/>
  <c r="BF1037" i="2"/>
  <c r="T1037" i="2"/>
  <c r="R1037" i="2"/>
  <c r="P1037" i="2"/>
  <c r="BI1031" i="2"/>
  <c r="BH1031" i="2"/>
  <c r="BG1031" i="2"/>
  <c r="BF1031" i="2"/>
  <c r="T1031" i="2"/>
  <c r="R1031" i="2"/>
  <c r="P1031" i="2"/>
  <c r="BI1028" i="2"/>
  <c r="BH1028" i="2"/>
  <c r="BG1028" i="2"/>
  <c r="BF1028" i="2"/>
  <c r="T1028" i="2"/>
  <c r="R1028" i="2"/>
  <c r="P1028" i="2"/>
  <c r="BI1025" i="2"/>
  <c r="BH1025" i="2"/>
  <c r="BG1025" i="2"/>
  <c r="BF1025" i="2"/>
  <c r="T1025" i="2"/>
  <c r="R1025" i="2"/>
  <c r="P1025" i="2"/>
  <c r="BI1023" i="2"/>
  <c r="BH1023" i="2"/>
  <c r="BG1023" i="2"/>
  <c r="BF1023" i="2"/>
  <c r="T1023" i="2"/>
  <c r="R1023" i="2"/>
  <c r="P1023" i="2"/>
  <c r="BI1015" i="2"/>
  <c r="BH1015" i="2"/>
  <c r="BG1015" i="2"/>
  <c r="BF1015" i="2"/>
  <c r="T1015" i="2"/>
  <c r="R1015" i="2"/>
  <c r="P1015" i="2"/>
  <c r="BI1009" i="2"/>
  <c r="BH1009" i="2"/>
  <c r="BG1009" i="2"/>
  <c r="BF1009" i="2"/>
  <c r="T1009" i="2"/>
  <c r="R1009" i="2"/>
  <c r="P1009" i="2"/>
  <c r="BI1003" i="2"/>
  <c r="BH1003" i="2"/>
  <c r="BG1003" i="2"/>
  <c r="BF1003" i="2"/>
  <c r="T1003" i="2"/>
  <c r="R1003" i="2"/>
  <c r="P1003" i="2"/>
  <c r="BI1002" i="2"/>
  <c r="BH1002" i="2"/>
  <c r="BG1002" i="2"/>
  <c r="BF1002" i="2"/>
  <c r="T1002" i="2"/>
  <c r="R1002" i="2"/>
  <c r="P1002" i="2"/>
  <c r="BI996" i="2"/>
  <c r="BH996" i="2"/>
  <c r="BG996" i="2"/>
  <c r="BF996" i="2"/>
  <c r="T996" i="2"/>
  <c r="R996" i="2"/>
  <c r="P996" i="2"/>
  <c r="BI982" i="2"/>
  <c r="BH982" i="2"/>
  <c r="BG982" i="2"/>
  <c r="BF982" i="2"/>
  <c r="T982" i="2"/>
  <c r="R982" i="2"/>
  <c r="P982" i="2"/>
  <c r="BI980" i="2"/>
  <c r="BH980" i="2"/>
  <c r="BG980" i="2"/>
  <c r="BF980" i="2"/>
  <c r="T980" i="2"/>
  <c r="R980" i="2"/>
  <c r="P980" i="2"/>
  <c r="BI962" i="2"/>
  <c r="BH962" i="2"/>
  <c r="BG962" i="2"/>
  <c r="BF962" i="2"/>
  <c r="T962" i="2"/>
  <c r="R962" i="2"/>
  <c r="P962" i="2"/>
  <c r="BI960" i="2"/>
  <c r="BH960" i="2"/>
  <c r="BG960" i="2"/>
  <c r="BF960" i="2"/>
  <c r="T960" i="2"/>
  <c r="R960" i="2"/>
  <c r="P960" i="2"/>
  <c r="BI955" i="2"/>
  <c r="BH955" i="2"/>
  <c r="BG955" i="2"/>
  <c r="BF955" i="2"/>
  <c r="T955" i="2"/>
  <c r="R955" i="2"/>
  <c r="P955" i="2"/>
  <c r="BI952" i="2"/>
  <c r="BH952" i="2"/>
  <c r="BG952" i="2"/>
  <c r="BF952" i="2"/>
  <c r="T952" i="2"/>
  <c r="R952" i="2"/>
  <c r="P952" i="2"/>
  <c r="BI949" i="2"/>
  <c r="BH949" i="2"/>
  <c r="BG949" i="2"/>
  <c r="BF949" i="2"/>
  <c r="T949" i="2"/>
  <c r="R949" i="2"/>
  <c r="P949" i="2"/>
  <c r="BI945" i="2"/>
  <c r="BH945" i="2"/>
  <c r="BG945" i="2"/>
  <c r="BF945" i="2"/>
  <c r="T945" i="2"/>
  <c r="T944" i="2"/>
  <c r="R945" i="2"/>
  <c r="R944" i="2" s="1"/>
  <c r="P945" i="2"/>
  <c r="P944" i="2"/>
  <c r="BI943" i="2"/>
  <c r="BH943" i="2"/>
  <c r="BG943" i="2"/>
  <c r="BF943" i="2"/>
  <c r="T943" i="2"/>
  <c r="R943" i="2"/>
  <c r="P943" i="2"/>
  <c r="BI937" i="2"/>
  <c r="BH937" i="2"/>
  <c r="BG937" i="2"/>
  <c r="BF937" i="2"/>
  <c r="T937" i="2"/>
  <c r="R937" i="2"/>
  <c r="P937" i="2"/>
  <c r="BI936" i="2"/>
  <c r="BH936" i="2"/>
  <c r="BG936" i="2"/>
  <c r="BF936" i="2"/>
  <c r="T936" i="2"/>
  <c r="R936" i="2"/>
  <c r="P936" i="2"/>
  <c r="BI935" i="2"/>
  <c r="BH935" i="2"/>
  <c r="BG935" i="2"/>
  <c r="BF935" i="2"/>
  <c r="T935" i="2"/>
  <c r="R935" i="2"/>
  <c r="P935" i="2"/>
  <c r="BI934" i="2"/>
  <c r="BH934" i="2"/>
  <c r="BG934" i="2"/>
  <c r="BF934" i="2"/>
  <c r="T934" i="2"/>
  <c r="R934" i="2"/>
  <c r="P934" i="2"/>
  <c r="BI933" i="2"/>
  <c r="BH933" i="2"/>
  <c r="BG933" i="2"/>
  <c r="BF933" i="2"/>
  <c r="T933" i="2"/>
  <c r="R933" i="2"/>
  <c r="P933" i="2"/>
  <c r="BI932" i="2"/>
  <c r="BH932" i="2"/>
  <c r="BG932" i="2"/>
  <c r="BF932" i="2"/>
  <c r="T932" i="2"/>
  <c r="R932" i="2"/>
  <c r="P932" i="2"/>
  <c r="BI929" i="2"/>
  <c r="BH929" i="2"/>
  <c r="BG929" i="2"/>
  <c r="BF929" i="2"/>
  <c r="T929" i="2"/>
  <c r="R929" i="2"/>
  <c r="P929" i="2"/>
  <c r="BI926" i="2"/>
  <c r="BH926" i="2"/>
  <c r="BG926" i="2"/>
  <c r="BF926" i="2"/>
  <c r="T926" i="2"/>
  <c r="R926" i="2"/>
  <c r="P926" i="2"/>
  <c r="BI918" i="2"/>
  <c r="BH918" i="2"/>
  <c r="BG918" i="2"/>
  <c r="BF918" i="2"/>
  <c r="T918" i="2"/>
  <c r="R918" i="2"/>
  <c r="P918" i="2"/>
  <c r="BI917" i="2"/>
  <c r="BH917" i="2"/>
  <c r="BG917" i="2"/>
  <c r="BF917" i="2"/>
  <c r="T917" i="2"/>
  <c r="R917" i="2"/>
  <c r="P917" i="2"/>
  <c r="BI915" i="2"/>
  <c r="BH915" i="2"/>
  <c r="BG915" i="2"/>
  <c r="BF915" i="2"/>
  <c r="T915" i="2"/>
  <c r="R915" i="2"/>
  <c r="P915" i="2"/>
  <c r="BI914" i="2"/>
  <c r="BH914" i="2"/>
  <c r="BG914" i="2"/>
  <c r="BF914" i="2"/>
  <c r="T914" i="2"/>
  <c r="R914" i="2"/>
  <c r="P914" i="2"/>
  <c r="BI913" i="2"/>
  <c r="BH913" i="2"/>
  <c r="BG913" i="2"/>
  <c r="BF913" i="2"/>
  <c r="T913" i="2"/>
  <c r="R913" i="2"/>
  <c r="P913" i="2"/>
  <c r="BI911" i="2"/>
  <c r="BH911" i="2"/>
  <c r="BG911" i="2"/>
  <c r="BF911" i="2"/>
  <c r="T911" i="2"/>
  <c r="R911" i="2"/>
  <c r="P911" i="2"/>
  <c r="BI909" i="2"/>
  <c r="BH909" i="2"/>
  <c r="BG909" i="2"/>
  <c r="BF909" i="2"/>
  <c r="T909" i="2"/>
  <c r="R909" i="2"/>
  <c r="P909" i="2"/>
  <c r="BI907" i="2"/>
  <c r="BH907" i="2"/>
  <c r="BG907" i="2"/>
  <c r="BF907" i="2"/>
  <c r="T907" i="2"/>
  <c r="R907" i="2"/>
  <c r="P907" i="2"/>
  <c r="BI905" i="2"/>
  <c r="BH905" i="2"/>
  <c r="BG905" i="2"/>
  <c r="BF905" i="2"/>
  <c r="T905" i="2"/>
  <c r="R905" i="2"/>
  <c r="P905" i="2"/>
  <c r="BI903" i="2"/>
  <c r="BH903" i="2"/>
  <c r="BG903" i="2"/>
  <c r="BF903" i="2"/>
  <c r="T903" i="2"/>
  <c r="R903" i="2"/>
  <c r="P903" i="2"/>
  <c r="BI901" i="2"/>
  <c r="BH901" i="2"/>
  <c r="BG901" i="2"/>
  <c r="BF901" i="2"/>
  <c r="T901" i="2"/>
  <c r="R901" i="2"/>
  <c r="P901" i="2"/>
  <c r="BI898" i="2"/>
  <c r="BH898" i="2"/>
  <c r="BG898" i="2"/>
  <c r="BF898" i="2"/>
  <c r="T898" i="2"/>
  <c r="R898" i="2"/>
  <c r="P898" i="2"/>
  <c r="BI896" i="2"/>
  <c r="BH896" i="2"/>
  <c r="BG896" i="2"/>
  <c r="BF896" i="2"/>
  <c r="T896" i="2"/>
  <c r="R896" i="2"/>
  <c r="P896" i="2"/>
  <c r="BI895" i="2"/>
  <c r="BH895" i="2"/>
  <c r="BG895" i="2"/>
  <c r="BF895" i="2"/>
  <c r="T895" i="2"/>
  <c r="R895" i="2"/>
  <c r="P895" i="2"/>
  <c r="BI894" i="2"/>
  <c r="BH894" i="2"/>
  <c r="BG894" i="2"/>
  <c r="BF894" i="2"/>
  <c r="T894" i="2"/>
  <c r="R894" i="2"/>
  <c r="P894" i="2"/>
  <c r="BI892" i="2"/>
  <c r="BH892" i="2"/>
  <c r="BG892" i="2"/>
  <c r="BF892" i="2"/>
  <c r="T892" i="2"/>
  <c r="R892" i="2"/>
  <c r="P892" i="2"/>
  <c r="BI883" i="2"/>
  <c r="BH883" i="2"/>
  <c r="BG883" i="2"/>
  <c r="BF883" i="2"/>
  <c r="T883" i="2"/>
  <c r="R883" i="2"/>
  <c r="P883" i="2"/>
  <c r="BI881" i="2"/>
  <c r="BH881" i="2"/>
  <c r="BG881" i="2"/>
  <c r="BF881" i="2"/>
  <c r="T881" i="2"/>
  <c r="R881" i="2"/>
  <c r="P881" i="2"/>
  <c r="BI872" i="2"/>
  <c r="BH872" i="2"/>
  <c r="BG872" i="2"/>
  <c r="BF872" i="2"/>
  <c r="T872" i="2"/>
  <c r="R872" i="2"/>
  <c r="P872" i="2"/>
  <c r="BI869" i="2"/>
  <c r="BH869" i="2"/>
  <c r="BG869" i="2"/>
  <c r="BF869" i="2"/>
  <c r="T869" i="2"/>
  <c r="R869" i="2"/>
  <c r="P869" i="2"/>
  <c r="BI845" i="2"/>
  <c r="BH845" i="2"/>
  <c r="BG845" i="2"/>
  <c r="BF845" i="2"/>
  <c r="T845" i="2"/>
  <c r="R845" i="2"/>
  <c r="P845" i="2"/>
  <c r="BI843" i="2"/>
  <c r="BH843" i="2"/>
  <c r="BG843" i="2"/>
  <c r="BF843" i="2"/>
  <c r="T843" i="2"/>
  <c r="R843" i="2"/>
  <c r="P843" i="2"/>
  <c r="BI841" i="2"/>
  <c r="BH841" i="2"/>
  <c r="BG841" i="2"/>
  <c r="BF841" i="2"/>
  <c r="T841" i="2"/>
  <c r="R841" i="2"/>
  <c r="P841" i="2"/>
  <c r="BI839" i="2"/>
  <c r="BH839" i="2"/>
  <c r="BG839" i="2"/>
  <c r="BF839" i="2"/>
  <c r="T839" i="2"/>
  <c r="R839" i="2"/>
  <c r="P839" i="2"/>
  <c r="BI838" i="2"/>
  <c r="BH838" i="2"/>
  <c r="BG838" i="2"/>
  <c r="BF838" i="2"/>
  <c r="T838" i="2"/>
  <c r="R838" i="2"/>
  <c r="P838" i="2"/>
  <c r="BI836" i="2"/>
  <c r="BH836" i="2"/>
  <c r="BG836" i="2"/>
  <c r="BF836" i="2"/>
  <c r="T836" i="2"/>
  <c r="R836" i="2"/>
  <c r="P836" i="2"/>
  <c r="BI824" i="2"/>
  <c r="BH824" i="2"/>
  <c r="BG824" i="2"/>
  <c r="BF824" i="2"/>
  <c r="T824" i="2"/>
  <c r="R824" i="2"/>
  <c r="P824" i="2"/>
  <c r="BI820" i="2"/>
  <c r="BH820" i="2"/>
  <c r="BG820" i="2"/>
  <c r="BF820" i="2"/>
  <c r="T820" i="2"/>
  <c r="R820" i="2"/>
  <c r="P820" i="2"/>
  <c r="BI809" i="2"/>
  <c r="BH809" i="2"/>
  <c r="BG809" i="2"/>
  <c r="BF809" i="2"/>
  <c r="T809" i="2"/>
  <c r="R809" i="2"/>
  <c r="P809" i="2"/>
  <c r="BI806" i="2"/>
  <c r="BH806" i="2"/>
  <c r="BG806" i="2"/>
  <c r="BF806" i="2"/>
  <c r="T806" i="2"/>
  <c r="R806" i="2"/>
  <c r="P806" i="2"/>
  <c r="BI803" i="2"/>
  <c r="BH803" i="2"/>
  <c r="BG803" i="2"/>
  <c r="BF803" i="2"/>
  <c r="T803" i="2"/>
  <c r="R803" i="2"/>
  <c r="P803" i="2"/>
  <c r="BI795" i="2"/>
  <c r="BH795" i="2"/>
  <c r="BG795" i="2"/>
  <c r="BF795" i="2"/>
  <c r="T795" i="2"/>
  <c r="R795" i="2"/>
  <c r="P795" i="2"/>
  <c r="BI793" i="2"/>
  <c r="BH793" i="2"/>
  <c r="BG793" i="2"/>
  <c r="BF793" i="2"/>
  <c r="T793" i="2"/>
  <c r="R793" i="2"/>
  <c r="P793" i="2"/>
  <c r="BI792" i="2"/>
  <c r="BH792" i="2"/>
  <c r="BG792" i="2"/>
  <c r="BF792" i="2"/>
  <c r="T792" i="2"/>
  <c r="R792" i="2"/>
  <c r="P792" i="2"/>
  <c r="BI791" i="2"/>
  <c r="BH791" i="2"/>
  <c r="BG791" i="2"/>
  <c r="BF791" i="2"/>
  <c r="T791" i="2"/>
  <c r="R791" i="2"/>
  <c r="P791" i="2"/>
  <c r="BI788" i="2"/>
  <c r="BH788" i="2"/>
  <c r="BG788" i="2"/>
  <c r="BF788" i="2"/>
  <c r="T788" i="2"/>
  <c r="R788" i="2"/>
  <c r="P788" i="2"/>
  <c r="BI783" i="2"/>
  <c r="BH783" i="2"/>
  <c r="BG783" i="2"/>
  <c r="BF783" i="2"/>
  <c r="T783" i="2"/>
  <c r="R783" i="2"/>
  <c r="P783" i="2"/>
  <c r="BI779" i="2"/>
  <c r="BH779" i="2"/>
  <c r="BG779" i="2"/>
  <c r="BF779" i="2"/>
  <c r="T779" i="2"/>
  <c r="R779" i="2"/>
  <c r="P779" i="2"/>
  <c r="BI768" i="2"/>
  <c r="BH768" i="2"/>
  <c r="BG768" i="2"/>
  <c r="BF768" i="2"/>
  <c r="T768" i="2"/>
  <c r="R768" i="2"/>
  <c r="P768" i="2"/>
  <c r="BI762" i="2"/>
  <c r="BH762" i="2"/>
  <c r="BG762" i="2"/>
  <c r="BF762" i="2"/>
  <c r="T762" i="2"/>
  <c r="R762" i="2"/>
  <c r="P762" i="2"/>
  <c r="BI761" i="2"/>
  <c r="BH761" i="2"/>
  <c r="BG761" i="2"/>
  <c r="BF761" i="2"/>
  <c r="T761" i="2"/>
  <c r="R761" i="2"/>
  <c r="P761" i="2"/>
  <c r="BI760" i="2"/>
  <c r="BH760" i="2"/>
  <c r="BG760" i="2"/>
  <c r="BF760" i="2"/>
  <c r="T760" i="2"/>
  <c r="R760" i="2"/>
  <c r="P760" i="2"/>
  <c r="BI759" i="2"/>
  <c r="BH759" i="2"/>
  <c r="BG759" i="2"/>
  <c r="BF759" i="2"/>
  <c r="T759" i="2"/>
  <c r="R759" i="2"/>
  <c r="P759" i="2"/>
  <c r="BI758" i="2"/>
  <c r="BH758" i="2"/>
  <c r="BG758" i="2"/>
  <c r="BF758" i="2"/>
  <c r="T758" i="2"/>
  <c r="R758" i="2"/>
  <c r="P758" i="2"/>
  <c r="BI757" i="2"/>
  <c r="BH757" i="2"/>
  <c r="BG757" i="2"/>
  <c r="BF757" i="2"/>
  <c r="T757" i="2"/>
  <c r="R757" i="2"/>
  <c r="P757" i="2"/>
  <c r="BI743" i="2"/>
  <c r="BH743" i="2"/>
  <c r="BG743" i="2"/>
  <c r="BF743" i="2"/>
  <c r="T743" i="2"/>
  <c r="R743" i="2"/>
  <c r="P743" i="2"/>
  <c r="BI735" i="2"/>
  <c r="BH735" i="2"/>
  <c r="BG735" i="2"/>
  <c r="BF735" i="2"/>
  <c r="T735" i="2"/>
  <c r="R735" i="2"/>
  <c r="P735" i="2"/>
  <c r="BI725" i="2"/>
  <c r="BH725" i="2"/>
  <c r="BG725" i="2"/>
  <c r="BF725" i="2"/>
  <c r="T725" i="2"/>
  <c r="R725" i="2"/>
  <c r="P725" i="2"/>
  <c r="BI724" i="2"/>
  <c r="BH724" i="2"/>
  <c r="BG724" i="2"/>
  <c r="BF724" i="2"/>
  <c r="T724" i="2"/>
  <c r="R724" i="2"/>
  <c r="P724" i="2"/>
  <c r="BI717" i="2"/>
  <c r="BH717" i="2"/>
  <c r="BG717" i="2"/>
  <c r="BF717" i="2"/>
  <c r="T717" i="2"/>
  <c r="R717" i="2"/>
  <c r="P717" i="2"/>
  <c r="BI711" i="2"/>
  <c r="BH711" i="2"/>
  <c r="BG711" i="2"/>
  <c r="BF711" i="2"/>
  <c r="T711" i="2"/>
  <c r="R711" i="2"/>
  <c r="P711" i="2"/>
  <c r="BI708" i="2"/>
  <c r="BH708" i="2"/>
  <c r="BG708" i="2"/>
  <c r="BF708" i="2"/>
  <c r="T708" i="2"/>
  <c r="R708" i="2"/>
  <c r="P708" i="2"/>
  <c r="BI701" i="2"/>
  <c r="BH701" i="2"/>
  <c r="BG701" i="2"/>
  <c r="BF701" i="2"/>
  <c r="T701" i="2"/>
  <c r="R701" i="2"/>
  <c r="P701" i="2"/>
  <c r="BI698" i="2"/>
  <c r="BH698" i="2"/>
  <c r="BG698" i="2"/>
  <c r="BF698" i="2"/>
  <c r="T698" i="2"/>
  <c r="R698" i="2"/>
  <c r="P698" i="2"/>
  <c r="BI673" i="2"/>
  <c r="BH673" i="2"/>
  <c r="BG673" i="2"/>
  <c r="BF673" i="2"/>
  <c r="T673" i="2"/>
  <c r="R673" i="2"/>
  <c r="P673" i="2"/>
  <c r="BI671" i="2"/>
  <c r="BH671" i="2"/>
  <c r="BG671" i="2"/>
  <c r="BF671" i="2"/>
  <c r="T671" i="2"/>
  <c r="R671" i="2"/>
  <c r="P671" i="2"/>
  <c r="BI668" i="2"/>
  <c r="BH668" i="2"/>
  <c r="BG668" i="2"/>
  <c r="BF668" i="2"/>
  <c r="T668" i="2"/>
  <c r="R668" i="2"/>
  <c r="P668" i="2"/>
  <c r="BI667" i="2"/>
  <c r="BH667" i="2"/>
  <c r="BG667" i="2"/>
  <c r="BF667" i="2"/>
  <c r="T667" i="2"/>
  <c r="R667" i="2"/>
  <c r="P667" i="2"/>
  <c r="BI666" i="2"/>
  <c r="BH666" i="2"/>
  <c r="BG666" i="2"/>
  <c r="BF666" i="2"/>
  <c r="T666" i="2"/>
  <c r="R666" i="2"/>
  <c r="P666" i="2"/>
  <c r="BI665" i="2"/>
  <c r="BH665" i="2"/>
  <c r="BG665" i="2"/>
  <c r="BF665" i="2"/>
  <c r="T665" i="2"/>
  <c r="R665" i="2"/>
  <c r="P665" i="2"/>
  <c r="BI664" i="2"/>
  <c r="BH664" i="2"/>
  <c r="BG664" i="2"/>
  <c r="BF664" i="2"/>
  <c r="T664" i="2"/>
  <c r="R664" i="2"/>
  <c r="P664" i="2"/>
  <c r="BI663" i="2"/>
  <c r="BH663" i="2"/>
  <c r="BG663" i="2"/>
  <c r="BF663" i="2"/>
  <c r="T663" i="2"/>
  <c r="R663" i="2"/>
  <c r="P663" i="2"/>
  <c r="BI662" i="2"/>
  <c r="BH662" i="2"/>
  <c r="BG662" i="2"/>
  <c r="BF662" i="2"/>
  <c r="T662" i="2"/>
  <c r="R662" i="2"/>
  <c r="P662" i="2"/>
  <c r="BI655" i="2"/>
  <c r="BH655" i="2"/>
  <c r="BG655" i="2"/>
  <c r="BF655" i="2"/>
  <c r="T655" i="2"/>
  <c r="R655" i="2"/>
  <c r="P655" i="2"/>
  <c r="BI652" i="2"/>
  <c r="BH652" i="2"/>
  <c r="BG652" i="2"/>
  <c r="BF652" i="2"/>
  <c r="T652" i="2"/>
  <c r="R652" i="2"/>
  <c r="P652" i="2"/>
  <c r="BI649" i="2"/>
  <c r="BH649" i="2"/>
  <c r="BG649" i="2"/>
  <c r="BF649" i="2"/>
  <c r="T649" i="2"/>
  <c r="R649" i="2"/>
  <c r="P649" i="2"/>
  <c r="BI643" i="2"/>
  <c r="BH643" i="2"/>
  <c r="BG643" i="2"/>
  <c r="BF643" i="2"/>
  <c r="T643" i="2"/>
  <c r="R643" i="2"/>
  <c r="P643" i="2"/>
  <c r="BI642" i="2"/>
  <c r="BH642" i="2"/>
  <c r="BG642" i="2"/>
  <c r="BF642" i="2"/>
  <c r="T642" i="2"/>
  <c r="R642" i="2"/>
  <c r="P642" i="2"/>
  <c r="BI633" i="2"/>
  <c r="BH633" i="2"/>
  <c r="BG633" i="2"/>
  <c r="BF633" i="2"/>
  <c r="T633" i="2"/>
  <c r="R633" i="2"/>
  <c r="P633" i="2"/>
  <c r="BI624" i="2"/>
  <c r="BH624" i="2"/>
  <c r="BG624" i="2"/>
  <c r="BF624" i="2"/>
  <c r="T624" i="2"/>
  <c r="R624" i="2"/>
  <c r="P624" i="2"/>
  <c r="BI621" i="2"/>
  <c r="BH621" i="2"/>
  <c r="BG621" i="2"/>
  <c r="BF621" i="2"/>
  <c r="T621" i="2"/>
  <c r="R621" i="2"/>
  <c r="P621" i="2"/>
  <c r="BI613" i="2"/>
  <c r="BH613" i="2"/>
  <c r="BG613" i="2"/>
  <c r="BF613" i="2"/>
  <c r="T613" i="2"/>
  <c r="R613" i="2"/>
  <c r="P613" i="2"/>
  <c r="BI603" i="2"/>
  <c r="BH603" i="2"/>
  <c r="BG603" i="2"/>
  <c r="BF603" i="2"/>
  <c r="T603" i="2"/>
  <c r="R603" i="2"/>
  <c r="P603" i="2"/>
  <c r="BI592" i="2"/>
  <c r="BH592" i="2"/>
  <c r="BG592" i="2"/>
  <c r="BF592" i="2"/>
  <c r="T592" i="2"/>
  <c r="R592" i="2"/>
  <c r="P592" i="2"/>
  <c r="BI584" i="2"/>
  <c r="BH584" i="2"/>
  <c r="BG584" i="2"/>
  <c r="BF584" i="2"/>
  <c r="T584" i="2"/>
  <c r="R584" i="2"/>
  <c r="P584" i="2"/>
  <c r="BI582" i="2"/>
  <c r="BH582" i="2"/>
  <c r="BG582" i="2"/>
  <c r="BF582" i="2"/>
  <c r="T582" i="2"/>
  <c r="R582" i="2"/>
  <c r="P582" i="2"/>
  <c r="BI571" i="2"/>
  <c r="BH571" i="2"/>
  <c r="BG571" i="2"/>
  <c r="BF571" i="2"/>
  <c r="T571" i="2"/>
  <c r="R571" i="2"/>
  <c r="P571" i="2"/>
  <c r="BI565" i="2"/>
  <c r="BH565" i="2"/>
  <c r="BG565" i="2"/>
  <c r="BF565" i="2"/>
  <c r="T565" i="2"/>
  <c r="R565" i="2"/>
  <c r="P565" i="2"/>
  <c r="BI536" i="2"/>
  <c r="BH536" i="2"/>
  <c r="BG536" i="2"/>
  <c r="BF536" i="2"/>
  <c r="T536" i="2"/>
  <c r="R536" i="2"/>
  <c r="P536" i="2"/>
  <c r="BI533" i="2"/>
  <c r="BH533" i="2"/>
  <c r="BG533" i="2"/>
  <c r="BF533" i="2"/>
  <c r="T533" i="2"/>
  <c r="R533" i="2"/>
  <c r="P533" i="2"/>
  <c r="BI524" i="2"/>
  <c r="BH524" i="2"/>
  <c r="BG524" i="2"/>
  <c r="BF524" i="2"/>
  <c r="T524" i="2"/>
  <c r="R524" i="2"/>
  <c r="P524" i="2"/>
  <c r="BI523" i="2"/>
  <c r="BH523" i="2"/>
  <c r="BG523" i="2"/>
  <c r="BF523" i="2"/>
  <c r="T523" i="2"/>
  <c r="R523" i="2"/>
  <c r="P523" i="2"/>
  <c r="BI520" i="2"/>
  <c r="BH520" i="2"/>
  <c r="BG520" i="2"/>
  <c r="BF520" i="2"/>
  <c r="T520" i="2"/>
  <c r="R520" i="2"/>
  <c r="P520" i="2"/>
  <c r="BI517" i="2"/>
  <c r="BH517" i="2"/>
  <c r="BG517" i="2"/>
  <c r="BF517" i="2"/>
  <c r="T517" i="2"/>
  <c r="R517" i="2"/>
  <c r="P517" i="2"/>
  <c r="BI493" i="2"/>
  <c r="BH493" i="2"/>
  <c r="BG493" i="2"/>
  <c r="BF493" i="2"/>
  <c r="T493" i="2"/>
  <c r="R493" i="2"/>
  <c r="P493" i="2"/>
  <c r="BI490" i="2"/>
  <c r="BH490" i="2"/>
  <c r="BG490" i="2"/>
  <c r="BF490" i="2"/>
  <c r="T490" i="2"/>
  <c r="R490" i="2"/>
  <c r="P490" i="2"/>
  <c r="BI464" i="2"/>
  <c r="BH464" i="2"/>
  <c r="BG464" i="2"/>
  <c r="BF464" i="2"/>
  <c r="T464" i="2"/>
  <c r="R464" i="2"/>
  <c r="P464" i="2"/>
  <c r="BI408" i="2"/>
  <c r="BH408" i="2"/>
  <c r="BG408" i="2"/>
  <c r="BF408" i="2"/>
  <c r="T408" i="2"/>
  <c r="R408" i="2"/>
  <c r="P408" i="2"/>
  <c r="BI356" i="2"/>
  <c r="BH356" i="2"/>
  <c r="BG356" i="2"/>
  <c r="BF356" i="2"/>
  <c r="T356" i="2"/>
  <c r="R356" i="2"/>
  <c r="P356" i="2"/>
  <c r="BI355" i="2"/>
  <c r="BH355" i="2"/>
  <c r="BG355" i="2"/>
  <c r="BF355" i="2"/>
  <c r="T355" i="2"/>
  <c r="R355" i="2"/>
  <c r="P355" i="2"/>
  <c r="BI352" i="2"/>
  <c r="BH352" i="2"/>
  <c r="BG352" i="2"/>
  <c r="BF352" i="2"/>
  <c r="T352" i="2"/>
  <c r="R352" i="2"/>
  <c r="P352" i="2"/>
  <c r="BI330" i="2"/>
  <c r="BH330" i="2"/>
  <c r="BG330" i="2"/>
  <c r="BF330" i="2"/>
  <c r="T330" i="2"/>
  <c r="R330" i="2"/>
  <c r="P330" i="2"/>
  <c r="BI327" i="2"/>
  <c r="BH327" i="2"/>
  <c r="BG327" i="2"/>
  <c r="BF327" i="2"/>
  <c r="T327" i="2"/>
  <c r="R327" i="2"/>
  <c r="P327" i="2"/>
  <c r="BI305" i="2"/>
  <c r="BH305" i="2"/>
  <c r="BG305" i="2"/>
  <c r="BF305" i="2"/>
  <c r="T305" i="2"/>
  <c r="R305" i="2"/>
  <c r="P305" i="2"/>
  <c r="BI302" i="2"/>
  <c r="BH302" i="2"/>
  <c r="BG302" i="2"/>
  <c r="BF302" i="2"/>
  <c r="T302" i="2"/>
  <c r="R302" i="2"/>
  <c r="P302" i="2"/>
  <c r="BI299" i="2"/>
  <c r="BH299" i="2"/>
  <c r="BG299" i="2"/>
  <c r="BF299" i="2"/>
  <c r="T299" i="2"/>
  <c r="R299" i="2"/>
  <c r="P299" i="2"/>
  <c r="BI293" i="2"/>
  <c r="BH293" i="2"/>
  <c r="BG293" i="2"/>
  <c r="BF293" i="2"/>
  <c r="T293" i="2"/>
  <c r="R293" i="2"/>
  <c r="P293" i="2"/>
  <c r="BI287" i="2"/>
  <c r="BH287" i="2"/>
  <c r="BG287" i="2"/>
  <c r="BF287" i="2"/>
  <c r="T287" i="2"/>
  <c r="R287" i="2"/>
  <c r="P287" i="2"/>
  <c r="BI284" i="2"/>
  <c r="BH284" i="2"/>
  <c r="BG284" i="2"/>
  <c r="BF284" i="2"/>
  <c r="T284" i="2"/>
  <c r="R284" i="2"/>
  <c r="P284" i="2"/>
  <c r="BI282" i="2"/>
  <c r="BH282" i="2"/>
  <c r="BG282" i="2"/>
  <c r="BF282" i="2"/>
  <c r="T282" i="2"/>
  <c r="R282" i="2"/>
  <c r="P282" i="2"/>
  <c r="BI280" i="2"/>
  <c r="BH280" i="2"/>
  <c r="BG280" i="2"/>
  <c r="BF280" i="2"/>
  <c r="T280" i="2"/>
  <c r="R280" i="2"/>
  <c r="P280" i="2"/>
  <c r="BI279" i="2"/>
  <c r="BH279" i="2"/>
  <c r="BG279" i="2"/>
  <c r="BF279" i="2"/>
  <c r="T279" i="2"/>
  <c r="R279" i="2"/>
  <c r="P279" i="2"/>
  <c r="BI271" i="2"/>
  <c r="BH271" i="2"/>
  <c r="BG271" i="2"/>
  <c r="BF271" i="2"/>
  <c r="T271" i="2"/>
  <c r="R271" i="2"/>
  <c r="P271" i="2"/>
  <c r="BI267" i="2"/>
  <c r="BH267" i="2"/>
  <c r="BG267" i="2"/>
  <c r="BF267" i="2"/>
  <c r="T267" i="2"/>
  <c r="R267" i="2"/>
  <c r="P267" i="2"/>
  <c r="BI263" i="2"/>
  <c r="BH263" i="2"/>
  <c r="BG263" i="2"/>
  <c r="BF263" i="2"/>
  <c r="T263" i="2"/>
  <c r="R263" i="2"/>
  <c r="P263" i="2"/>
  <c r="BI256" i="2"/>
  <c r="BH256" i="2"/>
  <c r="BG256" i="2"/>
  <c r="BF256" i="2"/>
  <c r="T256" i="2"/>
  <c r="R256" i="2"/>
  <c r="P256" i="2"/>
  <c r="BI247" i="2"/>
  <c r="BH247" i="2"/>
  <c r="BG247" i="2"/>
  <c r="BF247" i="2"/>
  <c r="T247" i="2"/>
  <c r="R247" i="2"/>
  <c r="P247" i="2"/>
  <c r="BI241" i="2"/>
  <c r="BH241" i="2"/>
  <c r="BG241" i="2"/>
  <c r="BF241" i="2"/>
  <c r="T241" i="2"/>
  <c r="R241" i="2"/>
  <c r="P241" i="2"/>
  <c r="BI231" i="2"/>
  <c r="BH231" i="2"/>
  <c r="BG231" i="2"/>
  <c r="BF231" i="2"/>
  <c r="T231" i="2"/>
  <c r="R231" i="2"/>
  <c r="P231" i="2"/>
  <c r="BI228" i="2"/>
  <c r="BH228" i="2"/>
  <c r="BG228" i="2"/>
  <c r="BF228" i="2"/>
  <c r="T228" i="2"/>
  <c r="R228" i="2"/>
  <c r="P228" i="2"/>
  <c r="BI227" i="2"/>
  <c r="BH227" i="2"/>
  <c r="BG227" i="2"/>
  <c r="BF227" i="2"/>
  <c r="T227" i="2"/>
  <c r="R227" i="2"/>
  <c r="P227" i="2"/>
  <c r="BI226" i="2"/>
  <c r="BH226" i="2"/>
  <c r="BG226" i="2"/>
  <c r="BF226" i="2"/>
  <c r="T226" i="2"/>
  <c r="R226" i="2"/>
  <c r="P226" i="2"/>
  <c r="BI225" i="2"/>
  <c r="BH225" i="2"/>
  <c r="BG225" i="2"/>
  <c r="BF225" i="2"/>
  <c r="T225" i="2"/>
  <c r="R225" i="2"/>
  <c r="P225" i="2"/>
  <c r="BI224" i="2"/>
  <c r="BH224" i="2"/>
  <c r="BG224" i="2"/>
  <c r="BF224" i="2"/>
  <c r="T224" i="2"/>
  <c r="R224" i="2"/>
  <c r="P224" i="2"/>
  <c r="BI223" i="2"/>
  <c r="BH223" i="2"/>
  <c r="BG223" i="2"/>
  <c r="BF223" i="2"/>
  <c r="T223" i="2"/>
  <c r="R223" i="2"/>
  <c r="P223" i="2"/>
  <c r="BI222" i="2"/>
  <c r="BH222" i="2"/>
  <c r="BG222" i="2"/>
  <c r="BF222" i="2"/>
  <c r="T222" i="2"/>
  <c r="R222" i="2"/>
  <c r="P222" i="2"/>
  <c r="BI221" i="2"/>
  <c r="BH221" i="2"/>
  <c r="BG221" i="2"/>
  <c r="BF221" i="2"/>
  <c r="T221" i="2"/>
  <c r="R221" i="2"/>
  <c r="P221" i="2"/>
  <c r="BI217" i="2"/>
  <c r="BH217" i="2"/>
  <c r="BG217" i="2"/>
  <c r="BF217" i="2"/>
  <c r="T217" i="2"/>
  <c r="R217" i="2"/>
  <c r="P217" i="2"/>
  <c r="BI216" i="2"/>
  <c r="BH216" i="2"/>
  <c r="BG216" i="2"/>
  <c r="BF216" i="2"/>
  <c r="T216" i="2"/>
  <c r="R216" i="2"/>
  <c r="P216" i="2"/>
  <c r="BI215" i="2"/>
  <c r="BH215" i="2"/>
  <c r="BG215" i="2"/>
  <c r="BF215" i="2"/>
  <c r="T215" i="2"/>
  <c r="R215" i="2"/>
  <c r="P215" i="2"/>
  <c r="BI214" i="2"/>
  <c r="BH214" i="2"/>
  <c r="BG214" i="2"/>
  <c r="BF214" i="2"/>
  <c r="T214" i="2"/>
  <c r="R214" i="2"/>
  <c r="P214" i="2"/>
  <c r="BI213" i="2"/>
  <c r="BH213" i="2"/>
  <c r="BG213" i="2"/>
  <c r="BF213" i="2"/>
  <c r="T213" i="2"/>
  <c r="R213" i="2"/>
  <c r="P213" i="2"/>
  <c r="BI212" i="2"/>
  <c r="BH212" i="2"/>
  <c r="BG212" i="2"/>
  <c r="BF212" i="2"/>
  <c r="T212" i="2"/>
  <c r="R212" i="2"/>
  <c r="P212" i="2"/>
  <c r="BI206" i="2"/>
  <c r="BH206" i="2"/>
  <c r="BG206" i="2"/>
  <c r="BF206" i="2"/>
  <c r="T206" i="2"/>
  <c r="R206" i="2"/>
  <c r="P206" i="2"/>
  <c r="BI202" i="2"/>
  <c r="BH202" i="2"/>
  <c r="BG202" i="2"/>
  <c r="BF202" i="2"/>
  <c r="T202" i="2"/>
  <c r="R202" i="2"/>
  <c r="P202" i="2"/>
  <c r="BI201" i="2"/>
  <c r="BH201" i="2"/>
  <c r="BG201" i="2"/>
  <c r="BF201" i="2"/>
  <c r="T201" i="2"/>
  <c r="R201" i="2"/>
  <c r="P201" i="2"/>
  <c r="BI194" i="2"/>
  <c r="BH194" i="2"/>
  <c r="BG194" i="2"/>
  <c r="BF194" i="2"/>
  <c r="T194" i="2"/>
  <c r="R194" i="2"/>
  <c r="P194" i="2"/>
  <c r="BI191" i="2"/>
  <c r="BH191" i="2"/>
  <c r="BG191" i="2"/>
  <c r="BF191" i="2"/>
  <c r="T191" i="2"/>
  <c r="R191" i="2"/>
  <c r="P191" i="2"/>
  <c r="BI187" i="2"/>
  <c r="BH187" i="2"/>
  <c r="BG187" i="2"/>
  <c r="BF187" i="2"/>
  <c r="T187" i="2"/>
  <c r="R187" i="2"/>
  <c r="P187" i="2"/>
  <c r="BI180" i="2"/>
  <c r="BH180" i="2"/>
  <c r="BG180" i="2"/>
  <c r="BF180" i="2"/>
  <c r="T180" i="2"/>
  <c r="R180" i="2"/>
  <c r="P180" i="2"/>
  <c r="BI178" i="2"/>
  <c r="BH178" i="2"/>
  <c r="BG178" i="2"/>
  <c r="BF178" i="2"/>
  <c r="T178" i="2"/>
  <c r="R178" i="2"/>
  <c r="P178" i="2"/>
  <c r="BI172" i="2"/>
  <c r="BH172" i="2"/>
  <c r="BG172" i="2"/>
  <c r="BF172" i="2"/>
  <c r="T172" i="2"/>
  <c r="R172" i="2"/>
  <c r="P172" i="2"/>
  <c r="BI170" i="2"/>
  <c r="BH170" i="2"/>
  <c r="BG170" i="2"/>
  <c r="BF170" i="2"/>
  <c r="T170" i="2"/>
  <c r="R170" i="2"/>
  <c r="P170" i="2"/>
  <c r="BI169" i="2"/>
  <c r="BH169" i="2"/>
  <c r="BG169" i="2"/>
  <c r="BF169" i="2"/>
  <c r="T169" i="2"/>
  <c r="R169" i="2"/>
  <c r="P169" i="2"/>
  <c r="BI167" i="2"/>
  <c r="BH167" i="2"/>
  <c r="BG167" i="2"/>
  <c r="BF167" i="2"/>
  <c r="T167" i="2"/>
  <c r="R167" i="2"/>
  <c r="P167" i="2"/>
  <c r="BI162" i="2"/>
  <c r="BH162" i="2"/>
  <c r="BG162" i="2"/>
  <c r="BF162" i="2"/>
  <c r="T162" i="2"/>
  <c r="R162" i="2"/>
  <c r="P162" i="2"/>
  <c r="BI161" i="2"/>
  <c r="BH161" i="2"/>
  <c r="BG161" i="2"/>
  <c r="BF161" i="2"/>
  <c r="T161" i="2"/>
  <c r="R161" i="2"/>
  <c r="P161" i="2"/>
  <c r="BI159" i="2"/>
  <c r="BH159" i="2"/>
  <c r="BG159" i="2"/>
  <c r="BF159" i="2"/>
  <c r="T159" i="2"/>
  <c r="R159" i="2"/>
  <c r="P159" i="2"/>
  <c r="BI154" i="2"/>
  <c r="BH154" i="2"/>
  <c r="BG154" i="2"/>
  <c r="F35" i="2" s="1"/>
  <c r="BF154" i="2"/>
  <c r="T154" i="2"/>
  <c r="R154" i="2"/>
  <c r="P154" i="2"/>
  <c r="BI152" i="2"/>
  <c r="BH152" i="2"/>
  <c r="BG152" i="2"/>
  <c r="BF152" i="2"/>
  <c r="F34" i="2" s="1"/>
  <c r="T152" i="2"/>
  <c r="R152" i="2"/>
  <c r="P152" i="2"/>
  <c r="BI146" i="2"/>
  <c r="BH146" i="2"/>
  <c r="BG146" i="2"/>
  <c r="BF146" i="2"/>
  <c r="T146" i="2"/>
  <c r="R146" i="2"/>
  <c r="P146" i="2"/>
  <c r="BI144" i="2"/>
  <c r="BH144" i="2"/>
  <c r="BG144" i="2"/>
  <c r="BF144" i="2"/>
  <c r="T144" i="2"/>
  <c r="R144" i="2"/>
  <c r="P144" i="2"/>
  <c r="BI141" i="2"/>
  <c r="F37" i="2" s="1"/>
  <c r="BH141" i="2"/>
  <c r="BG141" i="2"/>
  <c r="BF141" i="2"/>
  <c r="T141" i="2"/>
  <c r="R141" i="2"/>
  <c r="P141" i="2"/>
  <c r="BI138" i="2"/>
  <c r="BH138" i="2"/>
  <c r="F36" i="2" s="1"/>
  <c r="BG138" i="2"/>
  <c r="BF138" i="2"/>
  <c r="T138" i="2"/>
  <c r="R138" i="2"/>
  <c r="P138" i="2"/>
  <c r="J132" i="2"/>
  <c r="J131" i="2"/>
  <c r="F129" i="2"/>
  <c r="E127" i="2"/>
  <c r="J92" i="2"/>
  <c r="J91" i="2"/>
  <c r="F89" i="2"/>
  <c r="E87" i="2"/>
  <c r="J18" i="2"/>
  <c r="E18" i="2"/>
  <c r="F132" i="2"/>
  <c r="J17" i="2"/>
  <c r="J15" i="2"/>
  <c r="E15" i="2"/>
  <c r="F131" i="2" s="1"/>
  <c r="J14" i="2"/>
  <c r="J12" i="2"/>
  <c r="J129" i="2" s="1"/>
  <c r="E7" i="2"/>
  <c r="E125" i="2" s="1"/>
  <c r="L90" i="1"/>
  <c r="AM90" i="1"/>
  <c r="AM89" i="1"/>
  <c r="L89" i="1"/>
  <c r="AM87" i="1"/>
  <c r="L87" i="1"/>
  <c r="L85" i="1"/>
  <c r="L84" i="1"/>
  <c r="J1252" i="2"/>
  <c r="J1250" i="2"/>
  <c r="J1248" i="2"/>
  <c r="BK1190" i="2"/>
  <c r="J1189" i="2"/>
  <c r="BK1156" i="2"/>
  <c r="BK1153" i="2"/>
  <c r="J1150" i="2"/>
  <c r="J1141" i="2"/>
  <c r="BK1139" i="2"/>
  <c r="BK1112" i="2"/>
  <c r="J1110" i="2"/>
  <c r="BK1083" i="2"/>
  <c r="J1073" i="2"/>
  <c r="BK1051" i="2"/>
  <c r="J1049" i="2"/>
  <c r="J1039" i="2"/>
  <c r="BK1031" i="2"/>
  <c r="J1028" i="2"/>
  <c r="BK1023" i="2"/>
  <c r="J1009" i="2"/>
  <c r="BK1002" i="2"/>
  <c r="J996" i="2"/>
  <c r="BK980" i="2"/>
  <c r="J962" i="2"/>
  <c r="J960" i="2"/>
  <c r="BK952" i="2"/>
  <c r="J945" i="2"/>
  <c r="BK937" i="2"/>
  <c r="J936" i="2"/>
  <c r="BK934" i="2"/>
  <c r="J933" i="2"/>
  <c r="J932" i="2"/>
  <c r="BK926" i="2"/>
  <c r="J918" i="2"/>
  <c r="BK915" i="2"/>
  <c r="BK913" i="2"/>
  <c r="BK909" i="2"/>
  <c r="J905" i="2"/>
  <c r="BK901" i="2"/>
  <c r="J898" i="2"/>
  <c r="J895" i="2"/>
  <c r="J892" i="2"/>
  <c r="BK881" i="2"/>
  <c r="J872" i="2"/>
  <c r="J845" i="2"/>
  <c r="J841" i="2"/>
  <c r="BK838" i="2"/>
  <c r="J836" i="2"/>
  <c r="J820" i="2"/>
  <c r="BK806" i="2"/>
  <c r="BK795" i="2"/>
  <c r="J792" i="2"/>
  <c r="BK788" i="2"/>
  <c r="J783" i="2"/>
  <c r="BK768" i="2"/>
  <c r="J762" i="2"/>
  <c r="BK760" i="2"/>
  <c r="J758" i="2"/>
  <c r="J757" i="2"/>
  <c r="BK735" i="2"/>
  <c r="BK724" i="2"/>
  <c r="J717" i="2"/>
  <c r="BK708" i="2"/>
  <c r="BK698" i="2"/>
  <c r="J671" i="2"/>
  <c r="J668" i="2"/>
  <c r="BK666" i="2"/>
  <c r="BK664" i="2"/>
  <c r="BK662" i="2"/>
  <c r="J655" i="2"/>
  <c r="BK643" i="2"/>
  <c r="J624" i="2"/>
  <c r="J582" i="2"/>
  <c r="BK523" i="2"/>
  <c r="BK493" i="2"/>
  <c r="BK356" i="2"/>
  <c r="BK293" i="2"/>
  <c r="BK279" i="2"/>
  <c r="BK247" i="2"/>
  <c r="J226" i="2"/>
  <c r="J222" i="2"/>
  <c r="J213" i="2"/>
  <c r="J202" i="2"/>
  <c r="J180" i="2"/>
  <c r="BK167" i="2"/>
  <c r="BK152" i="2"/>
  <c r="BK217" i="3"/>
  <c r="J191" i="3"/>
  <c r="J143" i="3"/>
  <c r="BK184" i="3"/>
  <c r="BK170" i="3"/>
  <c r="J151" i="3"/>
  <c r="J125" i="3"/>
  <c r="J186" i="3"/>
  <c r="BK198" i="3"/>
  <c r="J224" i="3"/>
  <c r="BK189" i="3"/>
  <c r="BK155" i="3"/>
  <c r="BK127" i="3"/>
  <c r="J184" i="3"/>
  <c r="BK150" i="3"/>
  <c r="BK221" i="3"/>
  <c r="J185" i="3"/>
  <c r="BK147" i="3"/>
  <c r="J126" i="4"/>
  <c r="J159" i="4"/>
  <c r="BK140" i="4"/>
  <c r="J140" i="4"/>
  <c r="BK142" i="4"/>
  <c r="J139" i="4"/>
  <c r="J162" i="5"/>
  <c r="BK170" i="5"/>
  <c r="J130" i="5"/>
  <c r="BK165" i="5"/>
  <c r="BK132" i="5"/>
  <c r="J163" i="5"/>
  <c r="BK127" i="5"/>
  <c r="BK179" i="5"/>
  <c r="J152" i="5"/>
  <c r="BK139" i="5"/>
  <c r="BK190" i="5"/>
  <c r="BK175" i="5"/>
  <c r="J142" i="5"/>
  <c r="J183" i="5"/>
  <c r="BK190" i="6"/>
  <c r="BK185" i="6"/>
  <c r="J158" i="6"/>
  <c r="BK199" i="6"/>
  <c r="J137" i="6"/>
  <c r="BK188" i="6"/>
  <c r="J169" i="6"/>
  <c r="J155" i="6"/>
  <c r="J200" i="6"/>
  <c r="J187" i="6"/>
  <c r="J167" i="6"/>
  <c r="BK157" i="6"/>
  <c r="BK146" i="6"/>
  <c r="J642" i="2"/>
  <c r="BK613" i="2"/>
  <c r="J592" i="2"/>
  <c r="J565" i="2"/>
  <c r="J533" i="2"/>
  <c r="BK520" i="2"/>
  <c r="BK490" i="2"/>
  <c r="J356" i="2"/>
  <c r="J330" i="2"/>
  <c r="BK302" i="2"/>
  <c r="J287" i="2"/>
  <c r="J280" i="2"/>
  <c r="BK263" i="2"/>
  <c r="J247" i="2"/>
  <c r="J228" i="2"/>
  <c r="J225" i="2"/>
  <c r="J221" i="2"/>
  <c r="J215" i="2"/>
  <c r="BK206" i="2"/>
  <c r="BK194" i="2"/>
  <c r="BK178" i="2"/>
  <c r="BK169" i="2"/>
  <c r="BK159" i="2"/>
  <c r="J152" i="2"/>
  <c r="BK138" i="2"/>
  <c r="J168" i="3"/>
  <c r="J209" i="3"/>
  <c r="BK161" i="3"/>
  <c r="BK216" i="3"/>
  <c r="BK188" i="3"/>
  <c r="J181" i="3"/>
  <c r="BK176" i="3"/>
  <c r="BK153" i="3"/>
  <c r="BK146" i="3"/>
  <c r="BK219" i="3"/>
  <c r="J192" i="3"/>
  <c r="BK137" i="3"/>
  <c r="J174" i="3"/>
  <c r="J130" i="3"/>
  <c r="BK220" i="3"/>
  <c r="BK191" i="3"/>
  <c r="BK174" i="3"/>
  <c r="BK151" i="3"/>
  <c r="J126" i="3"/>
  <c r="J187" i="3"/>
  <c r="J169" i="3"/>
  <c r="BK136" i="3"/>
  <c r="BK218" i="3"/>
  <c r="J193" i="3"/>
  <c r="BK160" i="3"/>
  <c r="BK126" i="3"/>
  <c r="J141" i="4"/>
  <c r="BK163" i="4"/>
  <c r="J152" i="4"/>
  <c r="BK126" i="4"/>
  <c r="J134" i="4"/>
  <c r="J162" i="4"/>
  <c r="BK160" i="4"/>
  <c r="BK152" i="4"/>
  <c r="BK134" i="4"/>
  <c r="J145" i="5"/>
  <c r="J175" i="5"/>
  <c r="J160" i="5"/>
  <c r="J131" i="5"/>
  <c r="J184" i="5"/>
  <c r="BK151" i="5"/>
  <c r="BK129" i="5"/>
  <c r="J149" i="5"/>
  <c r="J189" i="5"/>
  <c r="J188" i="5"/>
  <c r="J167" i="5"/>
  <c r="J153" i="5"/>
  <c r="BK143" i="5"/>
  <c r="BK133" i="5"/>
  <c r="BK189" i="5"/>
  <c r="J164" i="5"/>
  <c r="J146" i="5"/>
  <c r="J128" i="5"/>
  <c r="J157" i="5"/>
  <c r="J174" i="6"/>
  <c r="BK201" i="6"/>
  <c r="J171" i="6"/>
  <c r="BK642" i="2"/>
  <c r="J621" i="2"/>
  <c r="BK584" i="2"/>
  <c r="J524" i="2"/>
  <c r="J490" i="2"/>
  <c r="J355" i="2"/>
  <c r="J293" i="2"/>
  <c r="BK271" i="2"/>
  <c r="BK241" i="2"/>
  <c r="J227" i="2"/>
  <c r="J223" i="2"/>
  <c r="J216" i="2"/>
  <c r="J212" i="2"/>
  <c r="J191" i="2"/>
  <c r="J169" i="2"/>
  <c r="J159" i="2"/>
  <c r="BK144" i="2"/>
  <c r="J200" i="3"/>
  <c r="J211" i="3"/>
  <c r="BK148" i="3"/>
  <c r="BK182" i="3"/>
  <c r="BK159" i="3"/>
  <c r="J145" i="3"/>
  <c r="J188" i="3"/>
  <c r="BK212" i="3"/>
  <c r="J148" i="3"/>
  <c r="BK211" i="3"/>
  <c r="J180" i="3"/>
  <c r="BK145" i="3"/>
  <c r="BK204" i="3"/>
  <c r="J163" i="3"/>
  <c r="J133" i="3"/>
  <c r="BK194" i="3"/>
  <c r="J164" i="3"/>
  <c r="J134" i="3"/>
  <c r="BK162" i="4"/>
  <c r="BK156" i="4"/>
  <c r="BK131" i="4"/>
  <c r="J132" i="4"/>
  <c r="BK128" i="4"/>
  <c r="BK137" i="4"/>
  <c r="BK123" i="4"/>
  <c r="J173" i="5"/>
  <c r="BK186" i="5"/>
  <c r="BK163" i="5"/>
  <c r="BK138" i="5"/>
  <c r="J171" i="5"/>
  <c r="BK147" i="5"/>
  <c r="BK152" i="5"/>
  <c r="BK164" i="5"/>
  <c r="BK146" i="5"/>
  <c r="J135" i="5"/>
  <c r="J185" i="5"/>
  <c r="BK172" i="5"/>
  <c r="J150" i="5"/>
  <c r="BK177" i="5"/>
  <c r="J136" i="6"/>
  <c r="BK169" i="6"/>
  <c r="BK161" i="6"/>
  <c r="J194" i="6"/>
  <c r="J203" i="6"/>
  <c r="J185" i="6"/>
  <c r="BK162" i="6"/>
  <c r="J138" i="6"/>
  <c r="BK136" i="6"/>
  <c r="BK192" i="6"/>
  <c r="BK180" i="6"/>
  <c r="BK164" i="6"/>
  <c r="BK624" i="2"/>
  <c r="BK582" i="2"/>
  <c r="BK536" i="2"/>
  <c r="BK517" i="2"/>
  <c r="J408" i="2"/>
  <c r="BK330" i="2"/>
  <c r="J305" i="2"/>
  <c r="BK280" i="2"/>
  <c r="J267" i="2"/>
  <c r="BK228" i="2"/>
  <c r="BK222" i="2"/>
  <c r="BK215" i="2"/>
  <c r="J201" i="2"/>
  <c r="BK172" i="2"/>
  <c r="BK162" i="2"/>
  <c r="BK141" i="2"/>
  <c r="J194" i="3"/>
  <c r="J222" i="3"/>
  <c r="BK149" i="3"/>
  <c r="BK196" i="3"/>
  <c r="J179" i="3"/>
  <c r="BK164" i="3"/>
  <c r="J147" i="3"/>
  <c r="J202" i="3"/>
  <c r="J167" i="3"/>
  <c r="J196" i="3"/>
  <c r="BK142" i="3"/>
  <c r="BK192" i="3"/>
  <c r="BK168" i="3"/>
  <c r="BK141" i="3"/>
  <c r="J173" i="3"/>
  <c r="BK139" i="3"/>
  <c r="BK207" i="3"/>
  <c r="J170" i="3"/>
  <c r="J138" i="3"/>
  <c r="J155" i="4"/>
  <c r="J160" i="4"/>
  <c r="J135" i="4"/>
  <c r="J133" i="4"/>
  <c r="J146" i="4"/>
  <c r="J157" i="4"/>
  <c r="J127" i="4"/>
  <c r="J133" i="5"/>
  <c r="BK167" i="5"/>
  <c r="BK185" i="5"/>
  <c r="J156" i="5"/>
  <c r="BK123" i="5"/>
  <c r="J139" i="5"/>
  <c r="J191" i="5"/>
  <c r="J172" i="5"/>
  <c r="BK149" i="5"/>
  <c r="BK137" i="5"/>
  <c r="BK180" i="5"/>
  <c r="BK157" i="5"/>
  <c r="BK130" i="5"/>
  <c r="BK159" i="5"/>
  <c r="BK138" i="6"/>
  <c r="J157" i="6"/>
  <c r="J144" i="6"/>
  <c r="J192" i="6"/>
  <c r="BK175" i="6"/>
  <c r="J156" i="6"/>
  <c r="J141" i="6"/>
  <c r="BK155" i="6"/>
  <c r="BK189" i="6"/>
  <c r="BK178" i="6"/>
  <c r="BK144" i="6"/>
  <c r="J195" i="6"/>
  <c r="J176" i="6"/>
  <c r="J161" i="6"/>
  <c r="J643" i="2"/>
  <c r="J603" i="2"/>
  <c r="BK571" i="2"/>
  <c r="J536" i="2"/>
  <c r="J520" i="2"/>
  <c r="J464" i="2"/>
  <c r="BK352" i="2"/>
  <c r="J327" i="2"/>
  <c r="BK299" i="2"/>
  <c r="J284" i="2"/>
  <c r="J279" i="2"/>
  <c r="BK256" i="2"/>
  <c r="J241" i="2"/>
  <c r="BK226" i="2"/>
  <c r="BK223" i="2"/>
  <c r="BK217" i="2"/>
  <c r="BK214" i="2"/>
  <c r="J206" i="2"/>
  <c r="J194" i="2"/>
  <c r="BK180" i="2"/>
  <c r="J170" i="2"/>
  <c r="J162" i="2"/>
  <c r="J154" i="2"/>
  <c r="J144" i="2"/>
  <c r="J206" i="3"/>
  <c r="J137" i="3"/>
  <c r="BK202" i="3"/>
  <c r="J159" i="3"/>
  <c r="BK215" i="3"/>
  <c r="BK183" i="3"/>
  <c r="J177" i="3"/>
  <c r="BK167" i="3"/>
  <c r="BK152" i="3"/>
  <c r="J128" i="3"/>
  <c r="BK200" i="3"/>
  <c r="J176" i="3"/>
  <c r="BK130" i="3"/>
  <c r="J158" i="3"/>
  <c r="BK123" i="3"/>
  <c r="J215" i="3"/>
  <c r="BK199" i="3"/>
  <c r="BK186" i="3"/>
  <c r="J166" i="3"/>
  <c r="J142" i="3"/>
  <c r="J217" i="3"/>
  <c r="BK178" i="3"/>
  <c r="BK166" i="3"/>
  <c r="J146" i="3"/>
  <c r="BK125" i="3"/>
  <c r="J216" i="3"/>
  <c r="BK190" i="3"/>
  <c r="BK163" i="3"/>
  <c r="J123" i="3"/>
  <c r="J150" i="4"/>
  <c r="BK150" i="4"/>
  <c r="BK154" i="4"/>
  <c r="J137" i="4"/>
  <c r="J123" i="4"/>
  <c r="J129" i="4"/>
  <c r="J163" i="4"/>
  <c r="J154" i="4"/>
  <c r="BK135" i="4"/>
  <c r="J125" i="4"/>
  <c r="BK141" i="5"/>
  <c r="J174" i="5"/>
  <c r="J147" i="5"/>
  <c r="BK191" i="5"/>
  <c r="J177" i="5"/>
  <c r="BK148" i="5"/>
  <c r="BK183" i="5"/>
  <c r="J158" i="5"/>
  <c r="BK125" i="5"/>
  <c r="BK169" i="5"/>
  <c r="J181" i="5"/>
  <c r="J166" i="5"/>
  <c r="BK150" i="5"/>
  <c r="J136" i="5"/>
  <c r="BK128" i="5"/>
  <c r="J179" i="5"/>
  <c r="J165" i="5"/>
  <c r="J151" i="5"/>
  <c r="J129" i="5"/>
  <c r="BK158" i="5"/>
  <c r="J186" i="6"/>
  <c r="BK197" i="6"/>
  <c r="BK165" i="6"/>
  <c r="J142" i="6"/>
  <c r="AS94" i="1"/>
  <c r="BK1191" i="2"/>
  <c r="J1190" i="2"/>
  <c r="J1159" i="2"/>
  <c r="BK1154" i="2"/>
  <c r="J1153" i="2"/>
  <c r="BK1147" i="2"/>
  <c r="BK1141" i="2"/>
  <c r="J1140" i="2"/>
  <c r="BK1127" i="2"/>
  <c r="J1112" i="2"/>
  <c r="BK1085" i="2"/>
  <c r="J1083" i="2"/>
  <c r="BK1065" i="2"/>
  <c r="BK1057" i="2"/>
  <c r="J1051" i="2"/>
  <c r="BK1047" i="2"/>
  <c r="BK1037" i="2"/>
  <c r="J1031" i="2"/>
  <c r="BK1025" i="2"/>
  <c r="J1023" i="2"/>
  <c r="J1015" i="2"/>
  <c r="BK1003" i="2"/>
  <c r="BK996" i="2"/>
  <c r="BK982" i="2"/>
  <c r="J980" i="2"/>
  <c r="BK960" i="2"/>
  <c r="J955" i="2"/>
  <c r="BK949" i="2"/>
  <c r="BK945" i="2"/>
  <c r="J943" i="2"/>
  <c r="J937" i="2"/>
  <c r="J935" i="2"/>
  <c r="BK933" i="2"/>
  <c r="BK929" i="2"/>
  <c r="J926" i="2"/>
  <c r="BK917" i="2"/>
  <c r="J915" i="2"/>
  <c r="J913" i="2"/>
  <c r="J911" i="2"/>
  <c r="BK907" i="2"/>
  <c r="BK905" i="2"/>
  <c r="BK903" i="2"/>
  <c r="J901" i="2"/>
  <c r="J896" i="2"/>
  <c r="BK894" i="2"/>
  <c r="BK892" i="2"/>
  <c r="BK883" i="2"/>
  <c r="J881" i="2"/>
  <c r="BK869" i="2"/>
  <c r="BK845" i="2"/>
  <c r="BK841" i="2"/>
  <c r="BK839" i="2"/>
  <c r="J838" i="2"/>
  <c r="BK824" i="2"/>
  <c r="BK820" i="2"/>
  <c r="J809" i="2"/>
  <c r="BK803" i="2"/>
  <c r="BK793" i="2"/>
  <c r="BK792" i="2"/>
  <c r="J791" i="2"/>
  <c r="J788" i="2"/>
  <c r="BK779" i="2"/>
  <c r="BK762" i="2"/>
  <c r="J761" i="2"/>
  <c r="J760" i="2"/>
  <c r="J759" i="2"/>
  <c r="BK757" i="2"/>
  <c r="J743" i="2"/>
  <c r="BK725" i="2"/>
  <c r="J724" i="2"/>
  <c r="BK711" i="2"/>
  <c r="J708" i="2"/>
  <c r="J701" i="2"/>
  <c r="BK673" i="2"/>
  <c r="BK671" i="2"/>
  <c r="BK667" i="2"/>
  <c r="J666" i="2"/>
  <c r="J665" i="2"/>
  <c r="BK663" i="2"/>
  <c r="J662" i="2"/>
  <c r="BK652" i="2"/>
  <c r="BK649" i="2"/>
  <c r="J633" i="2"/>
  <c r="J613" i="2"/>
  <c r="J584" i="2"/>
  <c r="BK533" i="2"/>
  <c r="J517" i="2"/>
  <c r="BK408" i="2"/>
  <c r="BK327" i="2"/>
  <c r="J302" i="2"/>
  <c r="BK284" i="2"/>
  <c r="J271" i="2"/>
  <c r="J256" i="2"/>
  <c r="J231" i="2"/>
  <c r="BK225" i="2"/>
  <c r="BK221" i="2"/>
  <c r="J214" i="2"/>
  <c r="BK201" i="2"/>
  <c r="J187" i="2"/>
  <c r="J178" i="2"/>
  <c r="J167" i="2"/>
  <c r="BK154" i="2"/>
  <c r="J141" i="2"/>
  <c r="J135" i="3"/>
  <c r="BK169" i="3"/>
  <c r="J221" i="3"/>
  <c r="BK187" i="3"/>
  <c r="BK175" i="3"/>
  <c r="J157" i="3"/>
  <c r="BK135" i="3"/>
  <c r="J199" i="3"/>
  <c r="J162" i="3"/>
  <c r="J190" i="3"/>
  <c r="BK222" i="3"/>
  <c r="BK206" i="3"/>
  <c r="BK173" i="3"/>
  <c r="J153" i="3"/>
  <c r="J220" i="3"/>
  <c r="BK177" i="3"/>
  <c r="BK158" i="3"/>
  <c r="BK138" i="3"/>
  <c r="BK214" i="3"/>
  <c r="J175" i="3"/>
  <c r="BK144" i="3"/>
  <c r="BK157" i="4"/>
  <c r="BK148" i="4"/>
  <c r="J148" i="4"/>
  <c r="BK125" i="4"/>
  <c r="BK124" i="4"/>
  <c r="BK132" i="4"/>
  <c r="J144" i="4"/>
  <c r="BK173" i="5"/>
  <c r="J126" i="5"/>
  <c r="BK145" i="5"/>
  <c r="J170" i="5"/>
  <c r="J141" i="5"/>
  <c r="BK131" i="5"/>
  <c r="J159" i="5"/>
  <c r="J190" i="5"/>
  <c r="BK184" i="5"/>
  <c r="J161" i="5"/>
  <c r="J148" i="5"/>
  <c r="J134" i="5"/>
  <c r="BK181" i="5"/>
  <c r="BK166" i="5"/>
  <c r="BK135" i="5"/>
  <c r="J125" i="5"/>
  <c r="BK154" i="5"/>
  <c r="BK137" i="6"/>
  <c r="J183" i="6"/>
  <c r="J148" i="6"/>
  <c r="J196" i="6"/>
  <c r="J178" i="6"/>
  <c r="J168" i="6"/>
  <c r="J162" i="6"/>
  <c r="J151" i="6"/>
  <c r="BK195" i="6"/>
  <c r="BK202" i="6"/>
  <c r="J181" i="6"/>
  <c r="BK156" i="6"/>
  <c r="BK200" i="6"/>
  <c r="J201" i="6"/>
  <c r="BK181" i="6"/>
  <c r="J165" i="6"/>
  <c r="J153" i="6"/>
  <c r="BK143" i="6"/>
  <c r="BK1252" i="2"/>
  <c r="BK1250" i="2"/>
  <c r="BK1248" i="2"/>
  <c r="J1191" i="2"/>
  <c r="BK1189" i="2"/>
  <c r="BK1159" i="2"/>
  <c r="J1156" i="2"/>
  <c r="J1154" i="2"/>
  <c r="BK1150" i="2"/>
  <c r="J1147" i="2"/>
  <c r="BK1140" i="2"/>
  <c r="J1139" i="2"/>
  <c r="J1127" i="2"/>
  <c r="BK1110" i="2"/>
  <c r="J1085" i="2"/>
  <c r="BK1073" i="2"/>
  <c r="J1065" i="2"/>
  <c r="J1057" i="2"/>
  <c r="BK1049" i="2"/>
  <c r="J1047" i="2"/>
  <c r="BK1039" i="2"/>
  <c r="J1037" i="2"/>
  <c r="BK1028" i="2"/>
  <c r="J1025" i="2"/>
  <c r="BK1015" i="2"/>
  <c r="BK1009" i="2"/>
  <c r="J1003" i="2"/>
  <c r="J1002" i="2"/>
  <c r="J982" i="2"/>
  <c r="BK962" i="2"/>
  <c r="BK955" i="2"/>
  <c r="J952" i="2"/>
  <c r="J949" i="2"/>
  <c r="BK943" i="2"/>
  <c r="BK936" i="2"/>
  <c r="BK935" i="2"/>
  <c r="J934" i="2"/>
  <c r="BK932" i="2"/>
  <c r="J929" i="2"/>
  <c r="BK918" i="2"/>
  <c r="J917" i="2"/>
  <c r="BK914" i="2"/>
  <c r="J914" i="2"/>
  <c r="BK911" i="2"/>
  <c r="J909" i="2"/>
  <c r="J907" i="2"/>
  <c r="J903" i="2"/>
  <c r="BK898" i="2"/>
  <c r="BK896" i="2"/>
  <c r="BK895" i="2"/>
  <c r="J894" i="2"/>
  <c r="J883" i="2"/>
  <c r="BK872" i="2"/>
  <c r="J869" i="2"/>
  <c r="BK843" i="2"/>
  <c r="J843" i="2"/>
  <c r="J839" i="2"/>
  <c r="BK836" i="2"/>
  <c r="J824" i="2"/>
  <c r="BK809" i="2"/>
  <c r="J806" i="2"/>
  <c r="J803" i="2"/>
  <c r="J795" i="2"/>
  <c r="J793" i="2"/>
  <c r="BK791" i="2"/>
  <c r="BK783" i="2"/>
  <c r="J779" i="2"/>
  <c r="J768" i="2"/>
  <c r="BK761" i="2"/>
  <c r="BK759" i="2"/>
  <c r="BK758" i="2"/>
  <c r="BK743" i="2"/>
  <c r="J735" i="2"/>
  <c r="J725" i="2"/>
  <c r="BK717" i="2"/>
  <c r="J711" i="2"/>
  <c r="BK701" i="2"/>
  <c r="J698" i="2"/>
  <c r="J673" i="2"/>
  <c r="BK668" i="2"/>
  <c r="J667" i="2"/>
  <c r="BK665" i="2"/>
  <c r="J664" i="2"/>
  <c r="J663" i="2"/>
  <c r="BK655" i="2"/>
  <c r="J652" i="2"/>
  <c r="J649" i="2"/>
  <c r="BK621" i="2"/>
  <c r="BK592" i="2"/>
  <c r="BK565" i="2"/>
  <c r="J523" i="2"/>
  <c r="J493" i="2"/>
  <c r="BK355" i="2"/>
  <c r="BK305" i="2"/>
  <c r="BK287" i="2"/>
  <c r="J282" i="2"/>
  <c r="J263" i="2"/>
  <c r="BK231" i="2"/>
  <c r="BK224" i="2"/>
  <c r="BK216" i="2"/>
  <c r="BK213" i="2"/>
  <c r="BK202" i="2"/>
  <c r="BK187" i="2"/>
  <c r="BK170" i="2"/>
  <c r="J161" i="2"/>
  <c r="BK146" i="2"/>
  <c r="J138" i="2"/>
  <c r="BK162" i="3"/>
  <c r="BK181" i="3"/>
  <c r="J219" i="3"/>
  <c r="J198" i="3"/>
  <c r="BK180" i="3"/>
  <c r="J161" i="3"/>
  <c r="J149" i="3"/>
  <c r="J207" i="3"/>
  <c r="J183" i="3"/>
  <c r="J141" i="3"/>
  <c r="J189" i="3"/>
  <c r="J139" i="3"/>
  <c r="BK209" i="3"/>
  <c r="J171" i="3"/>
  <c r="J150" i="3"/>
  <c r="BK193" i="3"/>
  <c r="BK171" i="3"/>
  <c r="J144" i="3"/>
  <c r="BK224" i="3"/>
  <c r="J205" i="3"/>
  <c r="BK179" i="3"/>
  <c r="J152" i="3"/>
  <c r="BK133" i="3"/>
  <c r="J128" i="4"/>
  <c r="BK155" i="4"/>
  <c r="BK139" i="4"/>
  <c r="J124" i="4"/>
  <c r="J131" i="4"/>
  <c r="BK133" i="4"/>
  <c r="BK146" i="4"/>
  <c r="BK129" i="4"/>
  <c r="J143" i="5"/>
  <c r="J186" i="5"/>
  <c r="J137" i="5"/>
  <c r="J176" i="5"/>
  <c r="BK136" i="5"/>
  <c r="J180" i="5"/>
  <c r="BK153" i="5"/>
  <c r="BK188" i="5"/>
  <c r="BK176" i="5"/>
  <c r="BK160" i="5"/>
  <c r="BK144" i="5"/>
  <c r="J132" i="5"/>
  <c r="J187" i="5"/>
  <c r="BK174" i="5"/>
  <c r="J144" i="5"/>
  <c r="BK161" i="5"/>
  <c r="BK142" i="6"/>
  <c r="J189" i="6"/>
  <c r="BK151" i="6"/>
  <c r="J202" i="6"/>
  <c r="J180" i="6"/>
  <c r="BK171" i="6"/>
  <c r="BK167" i="6"/>
  <c r="BK153" i="6"/>
  <c r="BK139" i="6"/>
  <c r="BK168" i="6"/>
  <c r="J197" i="6"/>
  <c r="BK186" i="6"/>
  <c r="BK174" i="6"/>
  <c r="J146" i="6"/>
  <c r="J139" i="6"/>
  <c r="J199" i="6"/>
  <c r="J188" i="6"/>
  <c r="J175" i="6"/>
  <c r="BK160" i="6"/>
  <c r="BK152" i="6"/>
  <c r="BK141" i="6"/>
  <c r="BK633" i="2"/>
  <c r="BK603" i="2"/>
  <c r="J571" i="2"/>
  <c r="BK524" i="2"/>
  <c r="BK464" i="2"/>
  <c r="J352" i="2"/>
  <c r="J299" i="2"/>
  <c r="BK282" i="2"/>
  <c r="BK267" i="2"/>
  <c r="BK227" i="2"/>
  <c r="J224" i="2"/>
  <c r="J217" i="2"/>
  <c r="BK212" i="2"/>
  <c r="BK191" i="2"/>
  <c r="J172" i="2"/>
  <c r="BK161" i="2"/>
  <c r="J146" i="2"/>
  <c r="BK205" i="3"/>
  <c r="BK134" i="3"/>
  <c r="J160" i="3"/>
  <c r="J214" i="3"/>
  <c r="J178" i="3"/>
  <c r="BK156" i="3"/>
  <c r="J127" i="3"/>
  <c r="J182" i="3"/>
  <c r="J218" i="3"/>
  <c r="BK143" i="3"/>
  <c r="J204" i="3"/>
  <c r="J156" i="3"/>
  <c r="J136" i="3"/>
  <c r="BK185" i="3"/>
  <c r="BK157" i="3"/>
  <c r="BK128" i="3"/>
  <c r="J212" i="3"/>
  <c r="J155" i="3"/>
  <c r="J156" i="4"/>
  <c r="BK127" i="4"/>
  <c r="BK144" i="4"/>
  <c r="BK141" i="4"/>
  <c r="BK159" i="4"/>
  <c r="J142" i="4"/>
  <c r="BK171" i="5"/>
  <c r="BK178" i="5"/>
  <c r="J123" i="5"/>
  <c r="BK162" i="5"/>
  <c r="BK134" i="5"/>
  <c r="J169" i="5"/>
  <c r="J138" i="5"/>
  <c r="BK187" i="5"/>
  <c r="BK156" i="5"/>
  <c r="BK142" i="5"/>
  <c r="BK126" i="5"/>
  <c r="J178" i="5"/>
  <c r="J154" i="5"/>
  <c r="J127" i="5"/>
  <c r="BK187" i="6"/>
  <c r="BK196" i="6"/>
  <c r="J160" i="6"/>
  <c r="J152" i="6"/>
  <c r="BK183" i="6"/>
  <c r="J172" i="6"/>
  <c r="J164" i="6"/>
  <c r="J150" i="6"/>
  <c r="J143" i="6"/>
  <c r="BK194" i="6"/>
  <c r="BK176" i="6"/>
  <c r="BK150" i="6"/>
  <c r="BK203" i="6"/>
  <c r="J190" i="6"/>
  <c r="BK172" i="6"/>
  <c r="BK158" i="6"/>
  <c r="BK148" i="6"/>
  <c r="J34" i="2" l="1"/>
  <c r="P186" i="2"/>
  <c r="R286" i="2"/>
  <c r="P661" i="2"/>
  <c r="BK871" i="2"/>
  <c r="T897" i="2"/>
  <c r="P1050" i="2"/>
  <c r="T1188" i="2"/>
  <c r="BK122" i="3"/>
  <c r="J122" i="3" s="1"/>
  <c r="J97" i="3" s="1"/>
  <c r="P165" i="3"/>
  <c r="BK130" i="4"/>
  <c r="J130" i="4"/>
  <c r="J98" i="4" s="1"/>
  <c r="P151" i="4"/>
  <c r="BK122" i="5"/>
  <c r="J122" i="5" s="1"/>
  <c r="J97" i="5" s="1"/>
  <c r="R140" i="5"/>
  <c r="BK168" i="5"/>
  <c r="J168" i="5"/>
  <c r="J100" i="5" s="1"/>
  <c r="P182" i="5"/>
  <c r="R135" i="6"/>
  <c r="BK149" i="6"/>
  <c r="J149" i="6" s="1"/>
  <c r="J101" i="6" s="1"/>
  <c r="R154" i="6"/>
  <c r="BK163" i="6"/>
  <c r="J163" i="6" s="1"/>
  <c r="J104" i="6" s="1"/>
  <c r="BK170" i="6"/>
  <c r="J170" i="6" s="1"/>
  <c r="J106" i="6" s="1"/>
  <c r="R137" i="2"/>
  <c r="T186" i="2"/>
  <c r="BK286" i="2"/>
  <c r="J286" i="2" s="1"/>
  <c r="J100" i="2" s="1"/>
  <c r="T286" i="2"/>
  <c r="R661" i="2"/>
  <c r="R823" i="2"/>
  <c r="T842" i="2"/>
  <c r="P897" i="2"/>
  <c r="BK916" i="2"/>
  <c r="J916" i="2" s="1"/>
  <c r="J108" i="2" s="1"/>
  <c r="R948" i="2"/>
  <c r="R1050" i="2"/>
  <c r="BK1188" i="2"/>
  <c r="J1188" i="2"/>
  <c r="J114" i="2"/>
  <c r="T1247" i="2"/>
  <c r="T122" i="3"/>
  <c r="T132" i="3"/>
  <c r="R140" i="3"/>
  <c r="P195" i="3"/>
  <c r="R122" i="4"/>
  <c r="R138" i="4"/>
  <c r="P158" i="4"/>
  <c r="P135" i="6"/>
  <c r="T135" i="6"/>
  <c r="T149" i="6"/>
  <c r="T154" i="6"/>
  <c r="R159" i="6"/>
  <c r="BK166" i="6"/>
  <c r="J166" i="6"/>
  <c r="J105" i="6"/>
  <c r="R166" i="6"/>
  <c r="BK173" i="6"/>
  <c r="J173" i="6"/>
  <c r="J107" i="6"/>
  <c r="T173" i="6"/>
  <c r="BK186" i="2"/>
  <c r="J186" i="2"/>
  <c r="J99" i="2"/>
  <c r="P286" i="2"/>
  <c r="T661" i="2"/>
  <c r="T871" i="2"/>
  <c r="R916" i="2"/>
  <c r="R1024" i="2"/>
  <c r="P1155" i="2"/>
  <c r="P1247" i="2"/>
  <c r="P140" i="3"/>
  <c r="R195" i="3"/>
  <c r="BK122" i="4"/>
  <c r="J122" i="4"/>
  <c r="J97" i="4"/>
  <c r="BK138" i="4"/>
  <c r="J138" i="4" s="1"/>
  <c r="J99" i="4" s="1"/>
  <c r="T158" i="4"/>
  <c r="P122" i="5"/>
  <c r="T140" i="5"/>
  <c r="P168" i="5"/>
  <c r="T182" i="5"/>
  <c r="BK140" i="6"/>
  <c r="J140" i="6" s="1"/>
  <c r="J98" i="6" s="1"/>
  <c r="P154" i="6"/>
  <c r="T159" i="6"/>
  <c r="P166" i="6"/>
  <c r="P170" i="6"/>
  <c r="R173" i="6"/>
  <c r="BK137" i="2"/>
  <c r="J137" i="2" s="1"/>
  <c r="J98" i="2" s="1"/>
  <c r="R301" i="2"/>
  <c r="P871" i="2"/>
  <c r="P948" i="2"/>
  <c r="P1024" i="2"/>
  <c r="R1155" i="2"/>
  <c r="P122" i="3"/>
  <c r="BK165" i="3"/>
  <c r="J165" i="3"/>
  <c r="J100" i="3"/>
  <c r="P130" i="4"/>
  <c r="R158" i="4"/>
  <c r="P140" i="6"/>
  <c r="BK154" i="6"/>
  <c r="J154" i="6" s="1"/>
  <c r="J102" i="6" s="1"/>
  <c r="P159" i="6"/>
  <c r="T163" i="6"/>
  <c r="R170" i="6"/>
  <c r="P179" i="6"/>
  <c r="R179" i="6"/>
  <c r="T184" i="6"/>
  <c r="BK301" i="2"/>
  <c r="J301" i="2" s="1"/>
  <c r="J101" i="2" s="1"/>
  <c r="BK823" i="2"/>
  <c r="J823" i="2"/>
  <c r="J103" i="2" s="1"/>
  <c r="BK842" i="2"/>
  <c r="J842" i="2"/>
  <c r="J104" i="2" s="1"/>
  <c r="R897" i="2"/>
  <c r="BK1050" i="2"/>
  <c r="J1050" i="2"/>
  <c r="J112" i="2"/>
  <c r="R1188" i="2"/>
  <c r="BK140" i="3"/>
  <c r="J140" i="3"/>
  <c r="J99" i="3" s="1"/>
  <c r="T140" i="3"/>
  <c r="T195" i="3"/>
  <c r="T122" i="4"/>
  <c r="T138" i="4"/>
  <c r="BK158" i="4"/>
  <c r="J158" i="4"/>
  <c r="J101" i="4"/>
  <c r="R122" i="5"/>
  <c r="P140" i="5"/>
  <c r="BK155" i="5"/>
  <c r="J155" i="5"/>
  <c r="J99" i="5"/>
  <c r="T155" i="5"/>
  <c r="R168" i="5"/>
  <c r="R182" i="5"/>
  <c r="BK184" i="6"/>
  <c r="J184" i="6" s="1"/>
  <c r="J111" i="6" s="1"/>
  <c r="P301" i="2"/>
  <c r="P823" i="2"/>
  <c r="R842" i="2"/>
  <c r="BK948" i="2"/>
  <c r="J948" i="2"/>
  <c r="J110" i="2" s="1"/>
  <c r="T1024" i="2"/>
  <c r="T1155" i="2"/>
  <c r="BK132" i="3"/>
  <c r="J132" i="3" s="1"/>
  <c r="J98" i="3" s="1"/>
  <c r="T165" i="3"/>
  <c r="R130" i="4"/>
  <c r="BK151" i="4"/>
  <c r="J151" i="4" s="1"/>
  <c r="J100" i="4" s="1"/>
  <c r="BK140" i="5"/>
  <c r="J140" i="5" s="1"/>
  <c r="J98" i="5" s="1"/>
  <c r="R155" i="5"/>
  <c r="BK182" i="5"/>
  <c r="J182" i="5" s="1"/>
  <c r="J101" i="5" s="1"/>
  <c r="BK135" i="6"/>
  <c r="J135" i="6"/>
  <c r="J97" i="6" s="1"/>
  <c r="R140" i="6"/>
  <c r="P149" i="6"/>
  <c r="P163" i="6"/>
  <c r="T166" i="6"/>
  <c r="P173" i="6"/>
  <c r="T179" i="6"/>
  <c r="R184" i="6"/>
  <c r="P193" i="6"/>
  <c r="P137" i="2"/>
  <c r="R186" i="2"/>
  <c r="BK661" i="2"/>
  <c r="J661" i="2" s="1"/>
  <c r="J102" i="2" s="1"/>
  <c r="R871" i="2"/>
  <c r="R870" i="2"/>
  <c r="T916" i="2"/>
  <c r="BK1024" i="2"/>
  <c r="J1024" i="2"/>
  <c r="J111" i="2"/>
  <c r="BK1155" i="2"/>
  <c r="J1155" i="2" s="1"/>
  <c r="J113" i="2" s="1"/>
  <c r="BK1247" i="2"/>
  <c r="J1247" i="2" s="1"/>
  <c r="J115" i="2" s="1"/>
  <c r="R122" i="3"/>
  <c r="R132" i="3"/>
  <c r="BK195" i="3"/>
  <c r="J195" i="3" s="1"/>
  <c r="J101" i="3" s="1"/>
  <c r="T130" i="4"/>
  <c r="T151" i="4"/>
  <c r="T137" i="2"/>
  <c r="T301" i="2"/>
  <c r="T823" i="2"/>
  <c r="P842" i="2"/>
  <c r="BK897" i="2"/>
  <c r="J897" i="2"/>
  <c r="J107" i="2"/>
  <c r="P916" i="2"/>
  <c r="T948" i="2"/>
  <c r="T1050" i="2"/>
  <c r="P1188" i="2"/>
  <c r="R1247" i="2"/>
  <c r="P132" i="3"/>
  <c r="R165" i="3"/>
  <c r="P122" i="4"/>
  <c r="P138" i="4"/>
  <c r="R151" i="4"/>
  <c r="T122" i="5"/>
  <c r="P155" i="5"/>
  <c r="T168" i="5"/>
  <c r="T140" i="6"/>
  <c r="R149" i="6"/>
  <c r="BK159" i="6"/>
  <c r="J159" i="6" s="1"/>
  <c r="J103" i="6" s="1"/>
  <c r="R163" i="6"/>
  <c r="T170" i="6"/>
  <c r="BK179" i="6"/>
  <c r="J179" i="6" s="1"/>
  <c r="J109" i="6" s="1"/>
  <c r="P184" i="6"/>
  <c r="BK193" i="6"/>
  <c r="J193" i="6" s="1"/>
  <c r="J113" i="6" s="1"/>
  <c r="R193" i="6"/>
  <c r="BK198" i="6"/>
  <c r="J198" i="6" s="1"/>
  <c r="J114" i="6" s="1"/>
  <c r="P198" i="6"/>
  <c r="R198" i="6"/>
  <c r="T198" i="6"/>
  <c r="BK147" i="6"/>
  <c r="J147" i="6"/>
  <c r="J100" i="6" s="1"/>
  <c r="BK944" i="2"/>
  <c r="J944" i="2"/>
  <c r="J109" i="2"/>
  <c r="BK145" i="6"/>
  <c r="J145" i="6" s="1"/>
  <c r="J99" i="6" s="1"/>
  <c r="BK177" i="6"/>
  <c r="J177" i="6" s="1"/>
  <c r="J108" i="6" s="1"/>
  <c r="BK182" i="6"/>
  <c r="J182" i="6"/>
  <c r="J110" i="6" s="1"/>
  <c r="BK191" i="6"/>
  <c r="J191" i="6"/>
  <c r="J112" i="6"/>
  <c r="E124" i="6"/>
  <c r="BE136" i="6"/>
  <c r="BE142" i="6"/>
  <c r="BE148" i="6"/>
  <c r="BE155" i="6"/>
  <c r="J128" i="6"/>
  <c r="BE137" i="6"/>
  <c r="BE138" i="6"/>
  <c r="BE141" i="6"/>
  <c r="BE144" i="6"/>
  <c r="BE167" i="6"/>
  <c r="BE171" i="6"/>
  <c r="BE185" i="6"/>
  <c r="BE189" i="6"/>
  <c r="BE194" i="6"/>
  <c r="BE202" i="6"/>
  <c r="F91" i="6"/>
  <c r="BE151" i="6"/>
  <c r="BE160" i="6"/>
  <c r="BE165" i="6"/>
  <c r="F131" i="6"/>
  <c r="BE139" i="6"/>
  <c r="BE153" i="6"/>
  <c r="BE158" i="6"/>
  <c r="BE161" i="6"/>
  <c r="BE168" i="6"/>
  <c r="BE172" i="6"/>
  <c r="BE180" i="6"/>
  <c r="BE183" i="6"/>
  <c r="BE187" i="6"/>
  <c r="BE190" i="6"/>
  <c r="BE196" i="6"/>
  <c r="BE200" i="6"/>
  <c r="BE152" i="6"/>
  <c r="BE156" i="6"/>
  <c r="BE169" i="6"/>
  <c r="BE186" i="6"/>
  <c r="BE188" i="6"/>
  <c r="BE201" i="6"/>
  <c r="BE143" i="6"/>
  <c r="BE157" i="6"/>
  <c r="BE174" i="6"/>
  <c r="BE176" i="6"/>
  <c r="BE181" i="6"/>
  <c r="BE197" i="6"/>
  <c r="BE203" i="6"/>
  <c r="BE146" i="6"/>
  <c r="BE150" i="6"/>
  <c r="BE162" i="6"/>
  <c r="BE164" i="6"/>
  <c r="BE192" i="6"/>
  <c r="BE195" i="6"/>
  <c r="BE175" i="6"/>
  <c r="BE178" i="6"/>
  <c r="BE199" i="6"/>
  <c r="E111" i="5"/>
  <c r="BE125" i="5"/>
  <c r="BE131" i="5"/>
  <c r="BE171" i="5"/>
  <c r="BE178" i="5"/>
  <c r="BE184" i="5"/>
  <c r="BE191" i="5"/>
  <c r="BK121" i="4"/>
  <c r="J121" i="4" s="1"/>
  <c r="J30" i="4" s="1"/>
  <c r="F92" i="5"/>
  <c r="F117" i="5"/>
  <c r="BE138" i="5"/>
  <c r="BE143" i="5"/>
  <c r="BE148" i="5"/>
  <c r="BE149" i="5"/>
  <c r="BE153" i="5"/>
  <c r="BE161" i="5"/>
  <c r="BE167" i="5"/>
  <c r="BE170" i="5"/>
  <c r="BE183" i="5"/>
  <c r="BE189" i="5"/>
  <c r="J115" i="5"/>
  <c r="BE130" i="5"/>
  <c r="BE141" i="5"/>
  <c r="BE151" i="5"/>
  <c r="BE159" i="5"/>
  <c r="BE162" i="5"/>
  <c r="BE175" i="5"/>
  <c r="BE177" i="5"/>
  <c r="BE180" i="5"/>
  <c r="BE190" i="5"/>
  <c r="BE126" i="5"/>
  <c r="BE145" i="5"/>
  <c r="BE154" i="5"/>
  <c r="BE157" i="5"/>
  <c r="BE163" i="5"/>
  <c r="BE185" i="5"/>
  <c r="BE128" i="5"/>
  <c r="BE129" i="5"/>
  <c r="BE132" i="5"/>
  <c r="BE133" i="5"/>
  <c r="BE134" i="5"/>
  <c r="BE135" i="5"/>
  <c r="BE142" i="5"/>
  <c r="BE146" i="5"/>
  <c r="BE152" i="5"/>
  <c r="BE156" i="5"/>
  <c r="BE164" i="5"/>
  <c r="BE165" i="5"/>
  <c r="BE172" i="5"/>
  <c r="BE173" i="5"/>
  <c r="BE176" i="5"/>
  <c r="BE127" i="5"/>
  <c r="BE144" i="5"/>
  <c r="BE150" i="5"/>
  <c r="BE160" i="5"/>
  <c r="BE166" i="5"/>
  <c r="BE169" i="5"/>
  <c r="BE179" i="5"/>
  <c r="BE181" i="5"/>
  <c r="BE188" i="5"/>
  <c r="BE158" i="5"/>
  <c r="BE187" i="5"/>
  <c r="BE123" i="5"/>
  <c r="BE136" i="5"/>
  <c r="BE137" i="5"/>
  <c r="BE139" i="5"/>
  <c r="BE147" i="5"/>
  <c r="BE174" i="5"/>
  <c r="BE186" i="5"/>
  <c r="J89" i="4"/>
  <c r="F91" i="4"/>
  <c r="BE124" i="4"/>
  <c r="BE126" i="4"/>
  <c r="BE131" i="4"/>
  <c r="BE133" i="4"/>
  <c r="BE140" i="4"/>
  <c r="BE156" i="4"/>
  <c r="BE134" i="4"/>
  <c r="BE148" i="4"/>
  <c r="BE125" i="4"/>
  <c r="BE135" i="4"/>
  <c r="BE157" i="4"/>
  <c r="BK121" i="3"/>
  <c r="J121" i="3"/>
  <c r="E85" i="4"/>
  <c r="F92" i="4"/>
  <c r="BE123" i="4"/>
  <c r="BE129" i="4"/>
  <c r="BE132" i="4"/>
  <c r="BE146" i="4"/>
  <c r="BE150" i="4"/>
  <c r="BE159" i="4"/>
  <c r="BE162" i="4"/>
  <c r="BE163" i="4"/>
  <c r="BE152" i="4"/>
  <c r="BE155" i="4"/>
  <c r="BE139" i="4"/>
  <c r="BE128" i="4"/>
  <c r="BE137" i="4"/>
  <c r="BE141" i="4"/>
  <c r="BE144" i="4"/>
  <c r="BE127" i="4"/>
  <c r="BE142" i="4"/>
  <c r="BE154" i="4"/>
  <c r="BE160" i="4"/>
  <c r="E111" i="3"/>
  <c r="BE135" i="3"/>
  <c r="BE136" i="3"/>
  <c r="BE150" i="3"/>
  <c r="BE158" i="3"/>
  <c r="BE166" i="3"/>
  <c r="BE183" i="3"/>
  <c r="BE187" i="3"/>
  <c r="BE188" i="3"/>
  <c r="BE199" i="3"/>
  <c r="BE202" i="3"/>
  <c r="BE204" i="3"/>
  <c r="BE211" i="3"/>
  <c r="BE217" i="3"/>
  <c r="BE220" i="3"/>
  <c r="F92" i="3"/>
  <c r="BE141" i="3"/>
  <c r="BE148" i="3"/>
  <c r="BE149" i="3"/>
  <c r="BE160" i="3"/>
  <c r="BE162" i="3"/>
  <c r="BE176" i="3"/>
  <c r="BE180" i="3"/>
  <c r="BE190" i="3"/>
  <c r="BE194" i="3"/>
  <c r="BE206" i="3"/>
  <c r="BE212" i="3"/>
  <c r="BE123" i="3"/>
  <c r="BE125" i="3"/>
  <c r="BE130" i="3"/>
  <c r="BE137" i="3"/>
  <c r="BE146" i="3"/>
  <c r="BE185" i="3"/>
  <c r="BE198" i="3"/>
  <c r="BE200" i="3"/>
  <c r="BE216" i="3"/>
  <c r="BE224" i="3"/>
  <c r="BE127" i="3"/>
  <c r="BE144" i="3"/>
  <c r="BE151" i="3"/>
  <c r="BE159" i="3"/>
  <c r="BE161" i="3"/>
  <c r="BE164" i="3"/>
  <c r="BE167" i="3"/>
  <c r="BE175" i="3"/>
  <c r="BE177" i="3"/>
  <c r="BE181" i="3"/>
  <c r="BE191" i="3"/>
  <c r="BE193" i="3"/>
  <c r="BE214" i="3"/>
  <c r="BE219" i="3"/>
  <c r="BE221" i="3"/>
  <c r="J871" i="2"/>
  <c r="J106" i="2" s="1"/>
  <c r="F117" i="3"/>
  <c r="BE138" i="3"/>
  <c r="BE143" i="3"/>
  <c r="BE147" i="3"/>
  <c r="BE152" i="3"/>
  <c r="BE153" i="3"/>
  <c r="BE157" i="3"/>
  <c r="BE170" i="3"/>
  <c r="BE189" i="3"/>
  <c r="BE222" i="3"/>
  <c r="J89" i="3"/>
  <c r="BE134" i="3"/>
  <c r="BE139" i="3"/>
  <c r="BE142" i="3"/>
  <c r="BE155" i="3"/>
  <c r="BE168" i="3"/>
  <c r="BE169" i="3"/>
  <c r="BE173" i="3"/>
  <c r="BE174" i="3"/>
  <c r="BE186" i="3"/>
  <c r="BE205" i="3"/>
  <c r="BE209" i="3"/>
  <c r="BK136" i="2"/>
  <c r="J136" i="2" s="1"/>
  <c r="J97" i="2" s="1"/>
  <c r="BE126" i="3"/>
  <c r="BE133" i="3"/>
  <c r="BE156" i="3"/>
  <c r="BE178" i="3"/>
  <c r="BE182" i="3"/>
  <c r="BE192" i="3"/>
  <c r="BE218" i="3"/>
  <c r="BE128" i="3"/>
  <c r="BE145" i="3"/>
  <c r="BE163" i="3"/>
  <c r="BE171" i="3"/>
  <c r="BE179" i="3"/>
  <c r="BE184" i="3"/>
  <c r="BE196" i="3"/>
  <c r="BE207" i="3"/>
  <c r="BE215" i="3"/>
  <c r="E85" i="2"/>
  <c r="J89" i="2"/>
  <c r="F91" i="2"/>
  <c r="F92" i="2"/>
  <c r="BE138" i="2"/>
  <c r="BE141" i="2"/>
  <c r="BE144" i="2"/>
  <c r="BE146" i="2"/>
  <c r="BE152" i="2"/>
  <c r="BE154" i="2"/>
  <c r="BE159" i="2"/>
  <c r="BE161" i="2"/>
  <c r="BE162" i="2"/>
  <c r="BE167" i="2"/>
  <c r="BE169" i="2"/>
  <c r="BE170" i="2"/>
  <c r="BE172" i="2"/>
  <c r="BE178" i="2"/>
  <c r="BE180" i="2"/>
  <c r="BE187" i="2"/>
  <c r="BE191" i="2"/>
  <c r="BE194" i="2"/>
  <c r="BE201" i="2"/>
  <c r="BE202" i="2"/>
  <c r="BE206" i="2"/>
  <c r="BE212" i="2"/>
  <c r="BE213" i="2"/>
  <c r="BE214" i="2"/>
  <c r="BE215" i="2"/>
  <c r="BE216" i="2"/>
  <c r="BE217" i="2"/>
  <c r="BE221" i="2"/>
  <c r="BE222" i="2"/>
  <c r="BE223" i="2"/>
  <c r="BE224" i="2"/>
  <c r="BE225" i="2"/>
  <c r="BE226" i="2"/>
  <c r="BE227" i="2"/>
  <c r="BE228" i="2"/>
  <c r="BE231" i="2"/>
  <c r="BE241" i="2"/>
  <c r="BE247" i="2"/>
  <c r="BE256" i="2"/>
  <c r="BE263" i="2"/>
  <c r="BE267" i="2"/>
  <c r="BE271" i="2"/>
  <c r="BE279" i="2"/>
  <c r="BE280" i="2"/>
  <c r="BE282" i="2"/>
  <c r="BE284" i="2"/>
  <c r="BE287" i="2"/>
  <c r="BE293" i="2"/>
  <c r="BE299" i="2"/>
  <c r="BE302" i="2"/>
  <c r="BE305" i="2"/>
  <c r="BE327" i="2"/>
  <c r="BE330" i="2"/>
  <c r="BE352" i="2"/>
  <c r="BE355" i="2"/>
  <c r="BE356" i="2"/>
  <c r="BE408" i="2"/>
  <c r="BE464" i="2"/>
  <c r="BE490" i="2"/>
  <c r="BE493" i="2"/>
  <c r="BE517" i="2"/>
  <c r="BE520" i="2"/>
  <c r="BE523" i="2"/>
  <c r="BE524" i="2"/>
  <c r="BE533" i="2"/>
  <c r="BE536" i="2"/>
  <c r="BE565" i="2"/>
  <c r="BE571" i="2"/>
  <c r="BE582" i="2"/>
  <c r="BE584" i="2"/>
  <c r="BE592" i="2"/>
  <c r="BE603" i="2"/>
  <c r="BE613" i="2"/>
  <c r="BE621" i="2"/>
  <c r="BE624" i="2"/>
  <c r="BE633" i="2"/>
  <c r="BE642" i="2"/>
  <c r="BE643" i="2"/>
  <c r="BE649" i="2"/>
  <c r="BE652" i="2"/>
  <c r="BE655" i="2"/>
  <c r="BE662" i="2"/>
  <c r="BE663" i="2"/>
  <c r="BE664" i="2"/>
  <c r="BE665" i="2"/>
  <c r="BE666" i="2"/>
  <c r="BE667" i="2"/>
  <c r="BE668" i="2"/>
  <c r="BE671" i="2"/>
  <c r="BE673" i="2"/>
  <c r="BE698" i="2"/>
  <c r="BE701" i="2"/>
  <c r="BE708" i="2"/>
  <c r="BE711" i="2"/>
  <c r="BE717" i="2"/>
  <c r="BE724" i="2"/>
  <c r="BE725" i="2"/>
  <c r="BE735" i="2"/>
  <c r="BE743" i="2"/>
  <c r="BE757" i="2"/>
  <c r="BE758" i="2"/>
  <c r="BE759" i="2"/>
  <c r="BE760" i="2"/>
  <c r="BE761" i="2"/>
  <c r="BE762" i="2"/>
  <c r="BE768" i="2"/>
  <c r="BE779" i="2"/>
  <c r="BE783" i="2"/>
  <c r="BE788" i="2"/>
  <c r="BE791" i="2"/>
  <c r="BE792" i="2"/>
  <c r="BE793" i="2"/>
  <c r="BE795" i="2"/>
  <c r="BE803" i="2"/>
  <c r="BE806" i="2"/>
  <c r="BE809" i="2"/>
  <c r="BE820" i="2"/>
  <c r="BE824" i="2"/>
  <c r="BE836" i="2"/>
  <c r="BE838" i="2"/>
  <c r="BE839" i="2"/>
  <c r="BE841" i="2"/>
  <c r="BE843" i="2"/>
  <c r="BE845" i="2"/>
  <c r="BE869" i="2"/>
  <c r="BE872" i="2"/>
  <c r="BE881" i="2"/>
  <c r="BE883" i="2"/>
  <c r="BE892" i="2"/>
  <c r="BE894" i="2"/>
  <c r="BE895" i="2"/>
  <c r="BE896" i="2"/>
  <c r="BE898" i="2"/>
  <c r="BE901" i="2"/>
  <c r="BE903" i="2"/>
  <c r="BE905" i="2"/>
  <c r="BE907" i="2"/>
  <c r="BE909" i="2"/>
  <c r="BE911" i="2"/>
  <c r="BE913" i="2"/>
  <c r="BE914" i="2"/>
  <c r="BE915" i="2"/>
  <c r="BE917" i="2"/>
  <c r="BE918" i="2"/>
  <c r="BE926" i="2"/>
  <c r="BE929" i="2"/>
  <c r="BE932" i="2"/>
  <c r="BE933" i="2"/>
  <c r="BE934" i="2"/>
  <c r="BE935" i="2"/>
  <c r="BE936" i="2"/>
  <c r="BE937" i="2"/>
  <c r="BE943" i="2"/>
  <c r="BE945" i="2"/>
  <c r="BE949" i="2"/>
  <c r="BE952" i="2"/>
  <c r="BE955" i="2"/>
  <c r="BE960" i="2"/>
  <c r="BE962" i="2"/>
  <c r="BE980" i="2"/>
  <c r="BE982" i="2"/>
  <c r="BE996" i="2"/>
  <c r="BE1002" i="2"/>
  <c r="BE1003" i="2"/>
  <c r="BE1009" i="2"/>
  <c r="BE1015" i="2"/>
  <c r="BE1023" i="2"/>
  <c r="BE1025" i="2"/>
  <c r="BE1028" i="2"/>
  <c r="BE1031" i="2"/>
  <c r="BE1037" i="2"/>
  <c r="BE1039" i="2"/>
  <c r="BE1047" i="2"/>
  <c r="BE1049" i="2"/>
  <c r="BE1051" i="2"/>
  <c r="BE1057" i="2"/>
  <c r="BE1065" i="2"/>
  <c r="BE1073" i="2"/>
  <c r="BE1083" i="2"/>
  <c r="BE1085" i="2"/>
  <c r="BE1110" i="2"/>
  <c r="BE1112" i="2"/>
  <c r="BE1127" i="2"/>
  <c r="BE1139" i="2"/>
  <c r="BE1140" i="2"/>
  <c r="BE1141" i="2"/>
  <c r="BE1147" i="2"/>
  <c r="BE1150" i="2"/>
  <c r="BE1153" i="2"/>
  <c r="BE1154" i="2"/>
  <c r="BE1156" i="2"/>
  <c r="BE1159" i="2"/>
  <c r="BE1189" i="2"/>
  <c r="BE1190" i="2"/>
  <c r="BE1191" i="2"/>
  <c r="BE1248" i="2"/>
  <c r="BE1250" i="2"/>
  <c r="BE1252" i="2"/>
  <c r="BA95" i="1"/>
  <c r="AW95" i="1"/>
  <c r="BC95" i="1"/>
  <c r="BB95" i="1"/>
  <c r="BD95" i="1"/>
  <c r="F36" i="3"/>
  <c r="BC96" i="1"/>
  <c r="J34" i="6"/>
  <c r="AW99" i="1" s="1"/>
  <c r="F34" i="4"/>
  <c r="BA97" i="1"/>
  <c r="F35" i="5"/>
  <c r="BB98" i="1" s="1"/>
  <c r="F34" i="3"/>
  <c r="BA96" i="1" s="1"/>
  <c r="J34" i="5"/>
  <c r="AW98" i="1" s="1"/>
  <c r="F37" i="4"/>
  <c r="BD97" i="1"/>
  <c r="J34" i="4"/>
  <c r="AW97" i="1" s="1"/>
  <c r="F37" i="5"/>
  <c r="BD98" i="1" s="1"/>
  <c r="F35" i="3"/>
  <c r="BB96" i="1" s="1"/>
  <c r="F34" i="5"/>
  <c r="BA98" i="1"/>
  <c r="F37" i="6"/>
  <c r="BD99" i="1" s="1"/>
  <c r="F36" i="4"/>
  <c r="BC97" i="1" s="1"/>
  <c r="F35" i="4"/>
  <c r="BB97" i="1" s="1"/>
  <c r="F36" i="6"/>
  <c r="BC99" i="1"/>
  <c r="J34" i="3"/>
  <c r="AW96" i="1" s="1"/>
  <c r="F34" i="6"/>
  <c r="BA99" i="1" s="1"/>
  <c r="F37" i="3"/>
  <c r="BD96" i="1" s="1"/>
  <c r="J30" i="3"/>
  <c r="F36" i="5"/>
  <c r="BC98" i="1" s="1"/>
  <c r="F35" i="6"/>
  <c r="BB99" i="1" s="1"/>
  <c r="BK121" i="5" l="1"/>
  <c r="J121" i="5" s="1"/>
  <c r="J96" i="5" s="1"/>
  <c r="T121" i="5"/>
  <c r="P121" i="4"/>
  <c r="AU97" i="1"/>
  <c r="T136" i="2"/>
  <c r="P136" i="2"/>
  <c r="P870" i="2"/>
  <c r="P134" i="6"/>
  <c r="AU99" i="1" s="1"/>
  <c r="P121" i="3"/>
  <c r="AU96" i="1" s="1"/>
  <c r="P121" i="5"/>
  <c r="AU98" i="1" s="1"/>
  <c r="T870" i="2"/>
  <c r="R121" i="4"/>
  <c r="R134" i="6"/>
  <c r="R136" i="2"/>
  <c r="R135" i="2"/>
  <c r="T121" i="4"/>
  <c r="BK870" i="2"/>
  <c r="J870" i="2" s="1"/>
  <c r="J105" i="2" s="1"/>
  <c r="R121" i="3"/>
  <c r="R121" i="5"/>
  <c r="T134" i="6"/>
  <c r="T121" i="3"/>
  <c r="BK134" i="6"/>
  <c r="J134" i="6" s="1"/>
  <c r="J96" i="6" s="1"/>
  <c r="AG97" i="1"/>
  <c r="J96" i="4"/>
  <c r="AG96" i="1"/>
  <c r="AN96" i="1" s="1"/>
  <c r="J96" i="3"/>
  <c r="BK135" i="2"/>
  <c r="J135" i="2" s="1"/>
  <c r="J96" i="2" s="1"/>
  <c r="F33" i="3"/>
  <c r="AZ96" i="1"/>
  <c r="BB94" i="1"/>
  <c r="W31" i="1"/>
  <c r="J33" i="2"/>
  <c r="AV95" i="1"/>
  <c r="AT95" i="1" s="1"/>
  <c r="J33" i="3"/>
  <c r="AV96" i="1" s="1"/>
  <c r="AT96" i="1" s="1"/>
  <c r="BD94" i="1"/>
  <c r="W33" i="1"/>
  <c r="BC94" i="1"/>
  <c r="W32" i="1" s="1"/>
  <c r="F33" i="2"/>
  <c r="AZ95" i="1" s="1"/>
  <c r="J33" i="4"/>
  <c r="AV97" i="1" s="1"/>
  <c r="AT97" i="1" s="1"/>
  <c r="AN97" i="1" s="1"/>
  <c r="J30" i="5"/>
  <c r="AG98" i="1" s="1"/>
  <c r="J33" i="6"/>
  <c r="AV99" i="1" s="1"/>
  <c r="AT99" i="1" s="1"/>
  <c r="F33" i="4"/>
  <c r="AZ97" i="1"/>
  <c r="J33" i="5"/>
  <c r="AV98" i="1"/>
  <c r="AT98" i="1" s="1"/>
  <c r="BA94" i="1"/>
  <c r="W30" i="1" s="1"/>
  <c r="F33" i="5"/>
  <c r="AZ98" i="1" s="1"/>
  <c r="F33" i="6"/>
  <c r="AZ99" i="1" s="1"/>
  <c r="T135" i="2" l="1"/>
  <c r="P135" i="2"/>
  <c r="AU95" i="1" s="1"/>
  <c r="AU94" i="1" s="1"/>
  <c r="AN98" i="1"/>
  <c r="J39" i="5"/>
  <c r="J39" i="4"/>
  <c r="J39" i="3"/>
  <c r="AZ94" i="1"/>
  <c r="W29" i="1" s="1"/>
  <c r="J30" i="6"/>
  <c r="AG99" i="1"/>
  <c r="AY94" i="1"/>
  <c r="J30" i="2"/>
  <c r="AG95" i="1"/>
  <c r="AW94" i="1"/>
  <c r="AK30" i="1"/>
  <c r="AX94" i="1"/>
  <c r="J39" i="6" l="1"/>
  <c r="J39" i="2"/>
  <c r="AN95" i="1"/>
  <c r="AN99" i="1"/>
  <c r="AG94" i="1"/>
  <c r="AK26" i="1" s="1"/>
  <c r="AV94" i="1"/>
  <c r="AK29" i="1" s="1"/>
  <c r="AK35" i="1" l="1"/>
  <c r="AT94" i="1"/>
  <c r="AN94" i="1" s="1"/>
</calcChain>
</file>

<file path=xl/sharedStrings.xml><?xml version="1.0" encoding="utf-8"?>
<sst xmlns="http://schemas.openxmlformats.org/spreadsheetml/2006/main" count="15969" uniqueCount="1812">
  <si>
    <t>Export Komplet</t>
  </si>
  <si>
    <t/>
  </si>
  <si>
    <t>2.0</t>
  </si>
  <si>
    <t>ZAMOK</t>
  </si>
  <si>
    <t>False</t>
  </si>
  <si>
    <t>{533272bd-a622-4788-8390-108bece21a38}</t>
  </si>
  <si>
    <t>0,01</t>
  </si>
  <si>
    <t>21</t>
  </si>
  <si>
    <t>15</t>
  </si>
  <si>
    <t>REKAPITULACE STAVBY</t>
  </si>
  <si>
    <t>v ---  níže se nacházejí doplnkové a pomocné údaje k sestavám  --- v</t>
  </si>
  <si>
    <t>Návod na vyplnění</t>
  </si>
  <si>
    <t>0,001</t>
  </si>
  <si>
    <t>Kód:</t>
  </si>
  <si>
    <t>2024_03_27</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</si>
  <si>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</si>
  <si>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</si>
  <si>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Stavební úpravy v areálu SK Chválkovice - 2. etapa</t>
  </si>
  <si>
    <t>KSO:</t>
  </si>
  <si>
    <t>CC-CZ:</t>
  </si>
  <si>
    <t>Místo:</t>
  </si>
  <si>
    <t>Olomouc</t>
  </si>
  <si>
    <t>Datum:</t>
  </si>
  <si>
    <t>Zadavatel:</t>
  </si>
  <si>
    <t>IČ:</t>
  </si>
  <si>
    <t xml:space="preserve"> </t>
  </si>
  <si>
    <t>DIČ:</t>
  </si>
  <si>
    <t>Uchazeč:</t>
  </si>
  <si>
    <t>Vyplň údaj</t>
  </si>
  <si>
    <t>Projektant:</t>
  </si>
  <si>
    <t>ASET studio s.r.o.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</si>
  <si>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</si>
  <si>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</si>
  <si>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</si>
  <si>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</si>
  <si>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</si>
  <si>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</si>
  <si>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</si>
  <si>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</si>
  <si>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</si>
  <si>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</si>
  <si>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</si>
  <si>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</si>
  <si>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</si>
  <si>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</si>
  <si>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</si>
  <si>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</si>
  <si>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</si>
  <si>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</si>
  <si>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</si>
  <si>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</si>
  <si>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</si>
  <si>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</si>
  <si>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</si>
  <si>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</si>
  <si>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</si>
  <si>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</si>
  <si>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</si>
  <si>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</si>
  <si>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</si>
  <si>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</si>
  <si>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</si>
  <si>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</si>
  <si>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</si>
  <si>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</si>
  <si>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</si>
  <si>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</si>
  <si>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</si>
  <si>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</si>
  <si>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</si>
  <si>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</si>
  <si>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</si>
  <si>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</si>
  <si>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</si>
  <si>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</si>
  <si>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</si>
  <si>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</si>
  <si>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</si>
  <si>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</si>
  <si>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ST</t>
  </si>
  <si>
    <t>Stavební část</t>
  </si>
  <si>
    <t>STA</t>
  </si>
  <si>
    <t>1</t>
  </si>
  <si>
    <t>{b4c6d5b0-8fd7-46d1-8aa2-44853f9275ec}</t>
  </si>
  <si>
    <t>2</t>
  </si>
  <si>
    <t>ZTI</t>
  </si>
  <si>
    <t>Zdravotechnické instalace</t>
  </si>
  <si>
    <t>{81e197b5-9974-425d-8231-5823c8fed432}</t>
  </si>
  <si>
    <t>UT</t>
  </si>
  <si>
    <t>Vytápění</t>
  </si>
  <si>
    <t>{9fcbf396-44e9-4ace-a05b-d33ab1e82bda}</t>
  </si>
  <si>
    <t>VZT</t>
  </si>
  <si>
    <t>Vzduchotechnika</t>
  </si>
  <si>
    <t>{e04348ee-dd12-4585-a68d-7ae90e1496a5}</t>
  </si>
  <si>
    <t>EL</t>
  </si>
  <si>
    <t>Silnoproudé elektroinstalace</t>
  </si>
  <si>
    <t>{b074ced6-cc40-47b2-a8c4-6d653befb6dc}</t>
  </si>
  <si>
    <t>KRYCÍ LIST SOUPISU PRACÍ</t>
  </si>
  <si>
    <t>Objekt:</t>
  </si>
  <si>
    <t>ST - Stavební část</t>
  </si>
  <si>
    <t>REKAPITULACE ČLENĚNÍ SOUPISU PRACÍ</t>
  </si>
  <si>
    <t>Kód dílu - Popis</t>
  </si>
  <si>
    <t>Cena celkem [CZK]</t>
  </si>
  <si>
    <t>Náklady ze soupisu prací</t>
  </si>
  <si>
    <t>-1</t>
  </si>
  <si>
    <t>HSV - Práce a dodávky HSV</t>
  </si>
  <si>
    <t xml:space="preserve">    1 - Zemní práce</t>
  </si>
  <si>
    <t xml:space="preserve">    3 - Svislé a kompletní konstrukce</t>
  </si>
  <si>
    <t xml:space="preserve">    5 - Komunikace pozemní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</si>
  <si>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</si>
  <si>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</si>
  <si>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</si>
  <si>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</si>
  <si>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</si>
  <si>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</si>
  <si>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764 - Konstrukce klempířské</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</si>
  <si>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</si>
  <si>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</si>
  <si>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</si>
  <si>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</si>
  <si>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</si>
  <si>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</si>
  <si>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</si>
  <si>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VRN - Vedlejší rozpočtové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</si>
  <si>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</si>
  <si>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</si>
  <si>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</si>
  <si>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</si>
  <si>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</si>
  <si>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</si>
  <si>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</si>
  <si>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</si>
  <si>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</si>
  <si>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</si>
  <si>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</si>
  <si>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</si>
  <si>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</si>
  <si>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</si>
  <si>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</si>
  <si>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</si>
  <si>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</si>
  <si>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</si>
  <si>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113106023</t>
  </si>
  <si>
    <t>Rozebrání dlažeb při překopech komunikací pro pěší ze zámkové dlažby ručně</t>
  </si>
  <si>
    <t>m2</t>
  </si>
  <si>
    <t>CS ÚRS 2024 01</t>
  </si>
  <si>
    <t>4</t>
  </si>
  <si>
    <t>1794715084</t>
  </si>
  <si>
    <t>VV</t>
  </si>
  <si>
    <t>rozebrání pro kanalizaci</t>
  </si>
  <si>
    <t>10</t>
  </si>
  <si>
    <t>113107136</t>
  </si>
  <si>
    <t>Odstranění podkladu z betonu vyztuženého sítěmi tl přes 100 do 150 mm ručně</t>
  </si>
  <si>
    <t>-1172345333</t>
  </si>
  <si>
    <t>odstranění okapového chodníku</t>
  </si>
  <si>
    <t>19,8</t>
  </si>
  <si>
    <t>3</t>
  </si>
  <si>
    <t>113201111</t>
  </si>
  <si>
    <t>Vytrhání obrub chodníkových ležatých</t>
  </si>
  <si>
    <t>m</t>
  </si>
  <si>
    <t>480810348</t>
  </si>
  <si>
    <t>1,9+0,9+1,6</t>
  </si>
  <si>
    <t>131113701</t>
  </si>
  <si>
    <t>Hloubení nezapažených jam v soudržných horninách třídy těžitelnosti I skupiny 1 a 2 ručně</t>
  </si>
  <si>
    <t>m3</t>
  </si>
  <si>
    <t>-1106570271</t>
  </si>
  <si>
    <t>hloubení pro zákovou dlažbu</t>
  </si>
  <si>
    <t>32,5*0,3</t>
  </si>
  <si>
    <t>hloubení pro patky oplocení</t>
  </si>
  <si>
    <t>242*0,08</t>
  </si>
  <si>
    <t>Součet</t>
  </si>
  <si>
    <t>5</t>
  </si>
  <si>
    <t>132112131</t>
  </si>
  <si>
    <t>Hloubení nezapažených rýh šířky do 800 mm v soudržných horninách třídy těžitelnosti I skupiny 1 a 2 ručně</t>
  </si>
  <si>
    <t>-976479091</t>
  </si>
  <si>
    <t>12*0,6*0,8</t>
  </si>
  <si>
    <t>6</t>
  </si>
  <si>
    <t>139751101</t>
  </si>
  <si>
    <t>Vykopávky v uzavřených prostorech v hornině třídy těžitelnosti I skupiny 1 až 3 ručně</t>
  </si>
  <si>
    <t>1382225733</t>
  </si>
  <si>
    <t>pro kanalizaci</t>
  </si>
  <si>
    <t>(0,75+6,7+1,52+0,5+2*0,5)*0,6*0,8</t>
  </si>
  <si>
    <t>(4,6+3*0,35+4,25+0,35+0,5)*0,6*0,8</t>
  </si>
  <si>
    <t>7</t>
  </si>
  <si>
    <t>162211311</t>
  </si>
  <si>
    <t>Vodorovné přemístění výkopku z horniny třídy těžitelnosti I skupiny 1 až 3 stavebním kolečkem do 10 m</t>
  </si>
  <si>
    <t>957911546</t>
  </si>
  <si>
    <t>9,75+5,76+10,186</t>
  </si>
  <si>
    <t>8</t>
  </si>
  <si>
    <t>162211319</t>
  </si>
  <si>
    <t>Příplatek k vodorovnému přemístění výkopku z horniny třídy těžitelnosti I skupiny 1 až 3 stavebním kolečkem za každých dalších 10 m</t>
  </si>
  <si>
    <t>-146150331</t>
  </si>
  <si>
    <t>9</t>
  </si>
  <si>
    <t>162751117</t>
  </si>
  <si>
    <t>Vodorovné přemístění do 10000 m výkopku/sypaniny z horniny třídy těžitelnosti I, skupiny 1 až 3</t>
  </si>
  <si>
    <t>679508501</t>
  </si>
  <si>
    <t>162751119</t>
  </si>
  <si>
    <t>Příplatek k vodorovnému přemístění výkopku/sypaniny z horniny třídy těžitelnosti I, skupiny 1 až 3 ZKD 1000 m přes 10000 m</t>
  </si>
  <si>
    <t>81802949</t>
  </si>
  <si>
    <t>45,056*13 'Přepočtené koeficientem množství</t>
  </si>
  <si>
    <t>11</t>
  </si>
  <si>
    <t>167151101</t>
  </si>
  <si>
    <t>Nakládání výkopku z hornin třídy těžitelnosti I skupiny 1 až 3 do 100 m3</t>
  </si>
  <si>
    <t>-1469564553</t>
  </si>
  <si>
    <t>12</t>
  </si>
  <si>
    <t>171201231</t>
  </si>
  <si>
    <t>Poplatek za uložení zeminy a kamení na recyklační skládce (skládkovné) kód odpadu 17 05 04</t>
  </si>
  <si>
    <t>t</t>
  </si>
  <si>
    <t>730397248</t>
  </si>
  <si>
    <t>45,056*1,9 'Přepočtené koeficientem množství</t>
  </si>
  <si>
    <t>13</t>
  </si>
  <si>
    <t>174111101</t>
  </si>
  <si>
    <t>Zásyp jam, šachet rýh nebo kolem objektů sypaninou se zhutněním ručně</t>
  </si>
  <si>
    <t>1165048373</t>
  </si>
  <si>
    <t>(0,75+6,7+1,52+0,5+2*0,5)*0,6*0,5</t>
  </si>
  <si>
    <t>(4,6+3*0,35+4,25+0,35+0,5)*0,6*0,5</t>
  </si>
  <si>
    <t>12*0,6*(0,8-0,15)</t>
  </si>
  <si>
    <t>14</t>
  </si>
  <si>
    <t>M</t>
  </si>
  <si>
    <t>58344171</t>
  </si>
  <si>
    <t>štěrkodrť frakce 0/32</t>
  </si>
  <si>
    <t>-1923479779</t>
  </si>
  <si>
    <t>11,046*2 'Přepočtené koeficientem množství</t>
  </si>
  <si>
    <t>181911102</t>
  </si>
  <si>
    <t>Úprava pláně v hornině třídy těžitelnosti I skupiny 1 až 2 se zhutněním ručně</t>
  </si>
  <si>
    <t>-1997277663</t>
  </si>
  <si>
    <t xml:space="preserve">nová dlažba před objektem </t>
  </si>
  <si>
    <t>32,5</t>
  </si>
  <si>
    <t>zpětné zapravení po kanalizaci</t>
  </si>
  <si>
    <t>Svislé a kompletní konstrukce</t>
  </si>
  <si>
    <t>16</t>
  </si>
  <si>
    <t>310231021</t>
  </si>
  <si>
    <t>Zazdívka otvorů ve zdivu nadzákladovém pl přes 0,25 do 1 m2 cihlami děrovanými do P10 tl 200 mm</t>
  </si>
  <si>
    <t>-89724668</t>
  </si>
  <si>
    <t>zazdívka otvorů ve zdivu obvodovém tl. 350 mm - tj. 2x</t>
  </si>
  <si>
    <t>místnost 101a</t>
  </si>
  <si>
    <t>2*0,58*0,58</t>
  </si>
  <si>
    <t>17</t>
  </si>
  <si>
    <t>310238211</t>
  </si>
  <si>
    <t>Zazdívka otvorů pl přes 0,25 do 1 m2 ve zdivu nadzákladovém cihlami pálenými na MVC</t>
  </si>
  <si>
    <t>207946835</t>
  </si>
  <si>
    <t>místnost 101</t>
  </si>
  <si>
    <t>0,58*0,58*0,35</t>
  </si>
  <si>
    <t>18</t>
  </si>
  <si>
    <t>310239211</t>
  </si>
  <si>
    <t>Zazdívka otvorů pl přes 1 do 4 m2 ve zdivu nadzákladovém cihlami pálenými na MVC</t>
  </si>
  <si>
    <t>1976581212</t>
  </si>
  <si>
    <t>vnitřní nosná stěna</t>
  </si>
  <si>
    <t>0,65*2*0,35</t>
  </si>
  <si>
    <t>0,85*2*0,35</t>
  </si>
  <si>
    <t>19</t>
  </si>
  <si>
    <t>317142420</t>
  </si>
  <si>
    <t>Překlad nenosný pórobetonový š 100 mm v do 250 mm na tenkovrstvou maltu dl do 1000 mm</t>
  </si>
  <si>
    <t>kus</t>
  </si>
  <si>
    <t>311507776</t>
  </si>
  <si>
    <t>20</t>
  </si>
  <si>
    <t>317234410</t>
  </si>
  <si>
    <t>Vyzdívka mezi nosníky z cihel pálených na MC</t>
  </si>
  <si>
    <t>1915895968</t>
  </si>
  <si>
    <t>2*1,2*0,12*0,35</t>
  </si>
  <si>
    <t>0,05</t>
  </si>
  <si>
    <t>317944321</t>
  </si>
  <si>
    <t>Válcované nosníky do č.12 dodatečně osazované do připravených otvorů</t>
  </si>
  <si>
    <t>219705508</t>
  </si>
  <si>
    <t>nosník</t>
  </si>
  <si>
    <t>3*1,2*0,0111*1,15</t>
  </si>
  <si>
    <t>1*1,2*0,0111*1,15</t>
  </si>
  <si>
    <t>22</t>
  </si>
  <si>
    <t>319231213</t>
  </si>
  <si>
    <t>Dodatečná izolace PE fólií zdiva cihelného tl přes 300 do 600 mm podřezáním řetězovou pilou</t>
  </si>
  <si>
    <t>-1609302969</t>
  </si>
  <si>
    <t>23</t>
  </si>
  <si>
    <t>338171-01</t>
  </si>
  <si>
    <t>Dodávaka a montáž branky pro vstup šířky 5 m (dvoukřídlá 4m a 1 m křídla)</t>
  </si>
  <si>
    <t>soubor</t>
  </si>
  <si>
    <t>-1273101330</t>
  </si>
  <si>
    <t>24</t>
  </si>
  <si>
    <t>338171-02</t>
  </si>
  <si>
    <t>Dodávaka a montáž branky pro vstup šířky 6 m jednokřídlá</t>
  </si>
  <si>
    <t>-63618654</t>
  </si>
  <si>
    <t>25</t>
  </si>
  <si>
    <t>338171-03</t>
  </si>
  <si>
    <t>Dodávaka a montáž branky pro vstup šířky 2 m dvoukřídlá (1+1m)</t>
  </si>
  <si>
    <t>-140614147</t>
  </si>
  <si>
    <t>26</t>
  </si>
  <si>
    <t>338171-04</t>
  </si>
  <si>
    <t>Dodávaka a montáž branky jednokřídlé</t>
  </si>
  <si>
    <t>-176776827</t>
  </si>
  <si>
    <t>27</t>
  </si>
  <si>
    <t>338171123</t>
  </si>
  <si>
    <t>Osazování sloupků a vzpěr plotových ocelových v do 2,60 m se zabetonováním</t>
  </si>
  <si>
    <t>-1464549852</t>
  </si>
  <si>
    <t>480/2,5</t>
  </si>
  <si>
    <t>50</t>
  </si>
  <si>
    <t>28</t>
  </si>
  <si>
    <t>55342181</t>
  </si>
  <si>
    <t>plotový profilovaný sloupek D 40-50mm dl 2,0-2,5m pro svařované pletivo v návinu povrchová úprava Pz a komaxit</t>
  </si>
  <si>
    <t>-270219332</t>
  </si>
  <si>
    <t>29</t>
  </si>
  <si>
    <t>15619210</t>
  </si>
  <si>
    <t>krytka plastová D 38/48mm</t>
  </si>
  <si>
    <t>-2098324175</t>
  </si>
  <si>
    <t>30</t>
  </si>
  <si>
    <t>3132482R1</t>
  </si>
  <si>
    <t xml:space="preserve">napínák na drát </t>
  </si>
  <si>
    <t>-1272418332</t>
  </si>
  <si>
    <t>31</t>
  </si>
  <si>
    <t>3132482R2</t>
  </si>
  <si>
    <t>příchytka napínacího drátu</t>
  </si>
  <si>
    <t>-119671922</t>
  </si>
  <si>
    <t>32</t>
  </si>
  <si>
    <t>55342190</t>
  </si>
  <si>
    <t>plotová profilovaná vzpěra D 40-50mm dl 2,0-2,5m bez hlavy a objímky pro svařované pletivo v návinu povrchová úprava Pz a komaxit</t>
  </si>
  <si>
    <t>-62293212</t>
  </si>
  <si>
    <t>33</t>
  </si>
  <si>
    <t>55342195</t>
  </si>
  <si>
    <t>hlava plotové vzpěry D 40-50mm pro svařované pletivo v návinu povrchová úprava Pz a komaxit</t>
  </si>
  <si>
    <t>2125346374</t>
  </si>
  <si>
    <t>34</t>
  </si>
  <si>
    <t>55342202</t>
  </si>
  <si>
    <t>objímka pro uchycení vzpěry na sloupek D 40-50mm</t>
  </si>
  <si>
    <t>1924193597</t>
  </si>
  <si>
    <t>35</t>
  </si>
  <si>
    <t>340271045</t>
  </si>
  <si>
    <t>Zazdívka otvorů v příčkách nebo stěnách pl přes 1 do 4 m2 tvárnicemi pórobetonovými tl 150 mm</t>
  </si>
  <si>
    <t>-2055968416</t>
  </si>
  <si>
    <t>místnost 101a - 103a</t>
  </si>
  <si>
    <t>2*0,7*2</t>
  </si>
  <si>
    <t>36</t>
  </si>
  <si>
    <t>342272225</t>
  </si>
  <si>
    <t>Příčka z pórobetonových hladkých tvárnic na tenkovrstvou maltu tl 100 mm</t>
  </si>
  <si>
    <t>2065685741</t>
  </si>
  <si>
    <t>místnost 101b, 101c</t>
  </si>
  <si>
    <t>(1,5)*2,92</t>
  </si>
  <si>
    <t>místnost 103a, 103 b</t>
  </si>
  <si>
    <t>(0,9+1,35)*2,92</t>
  </si>
  <si>
    <t>-0,6*2</t>
  </si>
  <si>
    <t>místnost 111</t>
  </si>
  <si>
    <t>2*2,92</t>
  </si>
  <si>
    <t>37</t>
  </si>
  <si>
    <t>342272245</t>
  </si>
  <si>
    <t>Příčka z pórobetonových hladkých tvárnic na tenkovrstvou maltu tl 150 mm</t>
  </si>
  <si>
    <t>1483090861</t>
  </si>
  <si>
    <t>(3,05+1,5)*2,92</t>
  </si>
  <si>
    <t>0,9*2,92</t>
  </si>
  <si>
    <t>38</t>
  </si>
  <si>
    <t>342291111</t>
  </si>
  <si>
    <t>Ukotvení příček montážní polyuretanovou pěnou tl příčky do 100 mm</t>
  </si>
  <si>
    <t>-9298249</t>
  </si>
  <si>
    <t>dotěsnění příček strop</t>
  </si>
  <si>
    <t>(1,5)</t>
  </si>
  <si>
    <t>(0,9+1,35)</t>
  </si>
  <si>
    <t>39</t>
  </si>
  <si>
    <t>342291112</t>
  </si>
  <si>
    <t>Ukotvení příček montážní polyuretanovou pěnou tl příčky přes 100 mm</t>
  </si>
  <si>
    <t>-1239192798</t>
  </si>
  <si>
    <t>(3,05+1,5)</t>
  </si>
  <si>
    <t>0,9</t>
  </si>
  <si>
    <t>40</t>
  </si>
  <si>
    <t>342291121</t>
  </si>
  <si>
    <t>Ukotvení příček k cihelným konstrukcím plochými kotvami</t>
  </si>
  <si>
    <t>978763976</t>
  </si>
  <si>
    <t>5*2,92</t>
  </si>
  <si>
    <t>2*2</t>
  </si>
  <si>
    <t>41</t>
  </si>
  <si>
    <t>346244381</t>
  </si>
  <si>
    <t>Plentování jednostranné v do 200 mm válcovaných nosníků cihlami</t>
  </si>
  <si>
    <t>2006955269</t>
  </si>
  <si>
    <t>2*2*1,2*0,12</t>
  </si>
  <si>
    <t>42</t>
  </si>
  <si>
    <t>346272256</t>
  </si>
  <si>
    <t>Přizdívka z pórobetonových tvárnic tl 150 mm</t>
  </si>
  <si>
    <t>1371908567</t>
  </si>
  <si>
    <t>místnost 101b</t>
  </si>
  <si>
    <t>0,8*1,5</t>
  </si>
  <si>
    <t>místnost 102</t>
  </si>
  <si>
    <t>0,85*1,5</t>
  </si>
  <si>
    <t>43</t>
  </si>
  <si>
    <t>348401130</t>
  </si>
  <si>
    <t>Montáž oplocení ze strojového pletiva s napínacími dráty v přes 1,6 do 2,0 m</t>
  </si>
  <si>
    <t>-1527022818</t>
  </si>
  <si>
    <t>44</t>
  </si>
  <si>
    <t>31327506</t>
  </si>
  <si>
    <t>pletivo drátěné plastifikované se čtvercovými oky 50/2,7 mm v 1800mm</t>
  </si>
  <si>
    <t>562171496</t>
  </si>
  <si>
    <t>480*1,1 'Přepočtené koeficientem množství</t>
  </si>
  <si>
    <t>45</t>
  </si>
  <si>
    <t>348401360</t>
  </si>
  <si>
    <t>Přiháčkování strojového pletiva k napínacímu drátu na oplocení</t>
  </si>
  <si>
    <t>-961489331</t>
  </si>
  <si>
    <t>3*480</t>
  </si>
  <si>
    <t>46</t>
  </si>
  <si>
    <t>15619100</t>
  </si>
  <si>
    <t>drát poplastovaný kruhový napínací 2,5/3,5mm</t>
  </si>
  <si>
    <t>-2129477980</t>
  </si>
  <si>
    <t>1440*1,1 'Přepočtené koeficientem množství</t>
  </si>
  <si>
    <t>Komunikace pozemní</t>
  </si>
  <si>
    <t>47</t>
  </si>
  <si>
    <t>564851011</t>
  </si>
  <si>
    <t>Podklad ze štěrkodrtě ŠD plochy do 100 m2 tl 150 mm</t>
  </si>
  <si>
    <t>-210899208</t>
  </si>
  <si>
    <t>48</t>
  </si>
  <si>
    <t>596211110</t>
  </si>
  <si>
    <t>Kladení zámkové dlažby komunikací pro pěší ručně tl 60 mm skupiny A pl do 50 m2</t>
  </si>
  <si>
    <t>129612665</t>
  </si>
  <si>
    <t>zpětné zapravení po kanalizaci - stávající materiál</t>
  </si>
  <si>
    <t>49</t>
  </si>
  <si>
    <t>59245018</t>
  </si>
  <si>
    <t>dlažba tvar obdélník betonová 200x100x60mm přírodní</t>
  </si>
  <si>
    <t>-1871953685</t>
  </si>
  <si>
    <t>32,5*1,05 'Přepočtené koeficientem množství</t>
  </si>
  <si>
    <t>Úpravy povrchů, podlahy a osazování výplní</t>
  </si>
  <si>
    <t>611131121</t>
  </si>
  <si>
    <t>Penetrační disperzní nátěr vnitřních stropů nanášený ručně</t>
  </si>
  <si>
    <t>-528857029</t>
  </si>
  <si>
    <t>Potažení vnitřních stropů sklovláknitým pletivem vtlačeným do tenkovrstvé hmoty</t>
  </si>
  <si>
    <t>68,62</t>
  </si>
  <si>
    <t>51</t>
  </si>
  <si>
    <t>611142001</t>
  </si>
  <si>
    <t>1780412670</t>
  </si>
  <si>
    <t>místnost 101a - šatna</t>
  </si>
  <si>
    <t>22,48</t>
  </si>
  <si>
    <t>místnost 101b - wc invalid</t>
  </si>
  <si>
    <t>2,25</t>
  </si>
  <si>
    <t>místnost 101c - předsíň wc</t>
  </si>
  <si>
    <t>1,95</t>
  </si>
  <si>
    <t>místnost 102 - wc</t>
  </si>
  <si>
    <t>1,2</t>
  </si>
  <si>
    <t>místnost 103a - sprchy</t>
  </si>
  <si>
    <t>10,44</t>
  </si>
  <si>
    <t>místnost 103b - wc</t>
  </si>
  <si>
    <t>1,08</t>
  </si>
  <si>
    <t>místnost 106 - sklad</t>
  </si>
  <si>
    <t>16,45</t>
  </si>
  <si>
    <t>místnost 107 - sprcha</t>
  </si>
  <si>
    <t>1,37</t>
  </si>
  <si>
    <t>místnost 111 - wc</t>
  </si>
  <si>
    <t>1,7</t>
  </si>
  <si>
    <t>místnost 112 - šatna</t>
  </si>
  <si>
    <t>9,7</t>
  </si>
  <si>
    <t>52</t>
  </si>
  <si>
    <t>611321131</t>
  </si>
  <si>
    <t>Potažení vnitřních rovných stropů vápenocementovým štukem tloušťky do 3 mm</t>
  </si>
  <si>
    <t>-933052726</t>
  </si>
  <si>
    <t>53</t>
  </si>
  <si>
    <t>611325411</t>
  </si>
  <si>
    <t>Oprava vnitřní vápenocementové hladké omítky stropů v rozsahu plochy do 10 %</t>
  </si>
  <si>
    <t>-218019011</t>
  </si>
  <si>
    <t>54</t>
  </si>
  <si>
    <t>612131121</t>
  </si>
  <si>
    <t>Penetrační disperzní nátěr vnitřních stěn nanášený ručně</t>
  </si>
  <si>
    <t>-1287068745</t>
  </si>
  <si>
    <t>Potažení vnitřních stěn sklovláknitým pletivem vtlačeným do tenkovrstvé hmoty</t>
  </si>
  <si>
    <t>197,372+97,334</t>
  </si>
  <si>
    <t>55</t>
  </si>
  <si>
    <t>612135101</t>
  </si>
  <si>
    <t>Hrubá výplň rýh ve stěnách maltou jakékoli šířky rýhy</t>
  </si>
  <si>
    <t>-336230832</t>
  </si>
  <si>
    <t>56</t>
  </si>
  <si>
    <t>612142001</t>
  </si>
  <si>
    <t>2041160016</t>
  </si>
  <si>
    <t>STĚNY</t>
  </si>
  <si>
    <t>(2*5,4+2*5,4)*2,85</t>
  </si>
  <si>
    <t>-0,58*0,6</t>
  </si>
  <si>
    <t>-0,9*2</t>
  </si>
  <si>
    <t>-0,875*0,6</t>
  </si>
  <si>
    <t>(0,58+2*0,6)*0,18</t>
  </si>
  <si>
    <t>(0,875+2*0,6)*0,18</t>
  </si>
  <si>
    <t>(2*1,5+2*1,5)*2,85</t>
  </si>
  <si>
    <t>-0,8*2</t>
  </si>
  <si>
    <t>(2*1,5+2*1,3)*2,85</t>
  </si>
  <si>
    <t>(2*1,5+2*0,8)*2,85</t>
  </si>
  <si>
    <t>(2*2,2+2*5,4+2*0,9)*2,85</t>
  </si>
  <si>
    <t>(1+2*0,6)*0,18</t>
  </si>
  <si>
    <t>-1*0,6</t>
  </si>
  <si>
    <t>-0,7*2</t>
  </si>
  <si>
    <t>(2*0,8+2*1,35)*2,85</t>
  </si>
  <si>
    <t>(2*9,4+2*1,75)*2,85</t>
  </si>
  <si>
    <t>(0,95+2*2)*0,25</t>
  </si>
  <si>
    <t>(2*1,52+2*0,8)*2,85</t>
  </si>
  <si>
    <t>-0.6*2</t>
  </si>
  <si>
    <t>(2*0,85+2*2)*2,85</t>
  </si>
  <si>
    <t>(2*2,47+2*4,35)*2,85</t>
  </si>
  <si>
    <t>(0,58+2*1,2)*0,18</t>
  </si>
  <si>
    <t>-2*0,6*2</t>
  </si>
  <si>
    <t>-0,58*1,2</t>
  </si>
  <si>
    <t>Mezisoučet</t>
  </si>
  <si>
    <t>ODPOČET OBKLADY STĚN</t>
  </si>
  <si>
    <t>Montáž obkladů vnitřních keramických hladkých přes 35 do 45 ks/m2 lepených flexibilním lepidlem</t>
  </si>
  <si>
    <t>-83,88</t>
  </si>
  <si>
    <t>57</t>
  </si>
  <si>
    <t>612315412</t>
  </si>
  <si>
    <t>Oprava vnitřní vápenné hladké omítky stěn v rozsahu plochy přes 10 do 30 %</t>
  </si>
  <si>
    <t>-1031877296</t>
  </si>
  <si>
    <t>P</t>
  </si>
  <si>
    <t>Poznámka k položce:_x000D_
zahrnuje i zahrubování zazděných otvorů</t>
  </si>
  <si>
    <t>Vápenocementová omítka štuková dvouvrstvá vnitřních stěn nanášená ručně</t>
  </si>
  <si>
    <t>58</t>
  </si>
  <si>
    <t>612321121</t>
  </si>
  <si>
    <t>Vápenocementová omítka hladká jednovrstvá vnitřních stěn nanášená ručně</t>
  </si>
  <si>
    <t>-371103938</t>
  </si>
  <si>
    <t>omítka pod obklady</t>
  </si>
  <si>
    <t>místnost 101b - wc invalidi</t>
  </si>
  <si>
    <t>(2*1,5+2*1,5)*2</t>
  </si>
  <si>
    <t>(2*1,5+2*1,3)*2</t>
  </si>
  <si>
    <t>(2*1,5+2*0,8)*2</t>
  </si>
  <si>
    <t>(2*2,2++2*5,4+2*0,9)*2</t>
  </si>
  <si>
    <t>(2*0,8+2*1,35)*2</t>
  </si>
  <si>
    <t>(2*1,52+2*0,9)*2</t>
  </si>
  <si>
    <t>(2*0,85+2*2)*2</t>
  </si>
  <si>
    <t>59</t>
  </si>
  <si>
    <t>612321131</t>
  </si>
  <si>
    <t>Potažení vnitřních stěn vápenocementovým štukem tloušťky do 3 mm</t>
  </si>
  <si>
    <t>-1341499415</t>
  </si>
  <si>
    <t>197,372</t>
  </si>
  <si>
    <t>60</t>
  </si>
  <si>
    <t>612321141</t>
  </si>
  <si>
    <t>1646585431</t>
  </si>
  <si>
    <t>NOVÉ STĚNY</t>
  </si>
  <si>
    <t>(1,65+3,05)*2,85</t>
  </si>
  <si>
    <t>(1,5+1,5+1,5)*0,85</t>
  </si>
  <si>
    <t>(1,5+1,3)*0,85</t>
  </si>
  <si>
    <t>(2*0,9+1,6)*0,85</t>
  </si>
  <si>
    <t>(2*0,8+1,35)*0,85</t>
  </si>
  <si>
    <t>0,9*0,85</t>
  </si>
  <si>
    <t>2*0,85</t>
  </si>
  <si>
    <t>1,1*2,85</t>
  </si>
  <si>
    <t>61</t>
  </si>
  <si>
    <t>612324111</t>
  </si>
  <si>
    <t>Sanační omítka podkladní vnitřních stěn nanášená ručně</t>
  </si>
  <si>
    <t>-743980848</t>
  </si>
  <si>
    <t>odhad</t>
  </si>
  <si>
    <t>62</t>
  </si>
  <si>
    <t>612325131</t>
  </si>
  <si>
    <t>Omítka sanační jádrová vnitřních stěn nanášená ručně</t>
  </si>
  <si>
    <t>-155727867</t>
  </si>
  <si>
    <t>63</t>
  </si>
  <si>
    <t>615142012</t>
  </si>
  <si>
    <t>Potažení vnitřních nosníků rabicovým pletivem</t>
  </si>
  <si>
    <t>-1826784444</t>
  </si>
  <si>
    <t>64</t>
  </si>
  <si>
    <t>619991011</t>
  </si>
  <si>
    <t>Obalení konstrukcí a prvků fólií přilepenou lepící páskou</t>
  </si>
  <si>
    <t>-525898887</t>
  </si>
  <si>
    <t>zakrytí oken fasáda</t>
  </si>
  <si>
    <t>0,58*1,2</t>
  </si>
  <si>
    <t>0,9*2</t>
  </si>
  <si>
    <t>3*0,58*0,6</t>
  </si>
  <si>
    <t>4*0,8*2</t>
  </si>
  <si>
    <t>0,875*0,6</t>
  </si>
  <si>
    <t>1*0,6</t>
  </si>
  <si>
    <t>65</t>
  </si>
  <si>
    <t>622131121</t>
  </si>
  <si>
    <t>Penetrační nátěr vnějších stěn nanášený ručně</t>
  </si>
  <si>
    <t>265266380</t>
  </si>
  <si>
    <t>Potažení vnějších stěn sklovláknitým pletivem vtlačeným do tenkovrstvé hmoty</t>
  </si>
  <si>
    <t>81,11</t>
  </si>
  <si>
    <t>66</t>
  </si>
  <si>
    <t>622142001</t>
  </si>
  <si>
    <t>-1650000425</t>
  </si>
  <si>
    <t>pohled JV</t>
  </si>
  <si>
    <t>32,2</t>
  </si>
  <si>
    <t>(0,9+2*2,02)*0,25</t>
  </si>
  <si>
    <t>-0,9*2,02</t>
  </si>
  <si>
    <t>pohled SV</t>
  </si>
  <si>
    <t>52,2</t>
  </si>
  <si>
    <t>(0,85+2*2,5)*0,25</t>
  </si>
  <si>
    <t>(0,58+0,6)*0,15</t>
  </si>
  <si>
    <t>(0,95+2*2,02)*0,25</t>
  </si>
  <si>
    <t>-0,85*2</t>
  </si>
  <si>
    <t>-0,95*2,02</t>
  </si>
  <si>
    <t>-2*0,85*2</t>
  </si>
  <si>
    <t>67</t>
  </si>
  <si>
    <t>622143004</t>
  </si>
  <si>
    <t>Montáž omítkových samolepících začišťovacích profilů pro spojení s okenním rámem</t>
  </si>
  <si>
    <t>-204688354</t>
  </si>
  <si>
    <t>profil začišťovací PVC 9mm s výztužnou tkaninou pro ostění ETICS</t>
  </si>
  <si>
    <t>45,015</t>
  </si>
  <si>
    <t>profil začišťovací PVC pro ostění vnitřních omítek</t>
  </si>
  <si>
    <t>68</t>
  </si>
  <si>
    <t>59051476</t>
  </si>
  <si>
    <t>1591560231</t>
  </si>
  <si>
    <t>0,58+2*1,2</t>
  </si>
  <si>
    <t>3*(0,85+2*2,5)</t>
  </si>
  <si>
    <t>(0,95+2*2,02)</t>
  </si>
  <si>
    <t>2*(0,9+2*2,02)</t>
  </si>
  <si>
    <t>3*(0,58+2*0,6)</t>
  </si>
  <si>
    <t>0,875+2*0,6</t>
  </si>
  <si>
    <t>1+2*0,6</t>
  </si>
  <si>
    <t>45,015*1,1 'Přepočtené koeficientem množství</t>
  </si>
  <si>
    <t>69</t>
  </si>
  <si>
    <t>59051516</t>
  </si>
  <si>
    <t>818754930</t>
  </si>
  <si>
    <t>70</t>
  </si>
  <si>
    <t>622252002</t>
  </si>
  <si>
    <t>Montáž profilů kontaktního zateplení lepených</t>
  </si>
  <si>
    <t>2029002401</t>
  </si>
  <si>
    <t>profil rohový PVC 23x23mm s výztužnou tkaninou š 100mm pro ETICS</t>
  </si>
  <si>
    <t>35,52</t>
  </si>
  <si>
    <t>profil začišťovací s okapnicí PVC s výztužnou tkaninou pro nadpraží ETICS</t>
  </si>
  <si>
    <t>9,495</t>
  </si>
  <si>
    <t>profil začišťovací s okapnicí PVC s výztužnou tkaninou pro parapet ETICS</t>
  </si>
  <si>
    <t>4,195</t>
  </si>
  <si>
    <t>71</t>
  </si>
  <si>
    <t>63127416</t>
  </si>
  <si>
    <t>-813853001</t>
  </si>
  <si>
    <t>2*1,2</t>
  </si>
  <si>
    <t>3*(2*2,5)</t>
  </si>
  <si>
    <t>(2*2,02)</t>
  </si>
  <si>
    <t>2*(2*2,02)</t>
  </si>
  <si>
    <t>3*(2*0,6)</t>
  </si>
  <si>
    <t>2*0,6</t>
  </si>
  <si>
    <t>35,52*1,1 'Přepočtené koeficientem množství</t>
  </si>
  <si>
    <t>72</t>
  </si>
  <si>
    <t>59051510</t>
  </si>
  <si>
    <t>-1197235073</t>
  </si>
  <si>
    <t>0,58</t>
  </si>
  <si>
    <t>3*0,85</t>
  </si>
  <si>
    <t>0,95</t>
  </si>
  <si>
    <t>2*0,9</t>
  </si>
  <si>
    <t>3*0,58</t>
  </si>
  <si>
    <t>0,875</t>
  </si>
  <si>
    <t>9,495*1,1 'Přepočtené koeficientem množství</t>
  </si>
  <si>
    <t>73</t>
  </si>
  <si>
    <t>59051512</t>
  </si>
  <si>
    <t>-129925152</t>
  </si>
  <si>
    <t>3*(0,58)</t>
  </si>
  <si>
    <t>4,195*1,05 'Přepočtené koeficientem množství</t>
  </si>
  <si>
    <t>74</t>
  </si>
  <si>
    <t>622321131</t>
  </si>
  <si>
    <t>Potažení vnějších stěn vápenocementovým aktivovaným štukem tloušťky do 3 mm</t>
  </si>
  <si>
    <t>-1119484782</t>
  </si>
  <si>
    <t>75</t>
  </si>
  <si>
    <t>629991011</t>
  </si>
  <si>
    <t>Zakrytí výplní otvorů a svislých ploch fólií přilepenou lepící páskou</t>
  </si>
  <si>
    <t>-1216829960</t>
  </si>
  <si>
    <t>2*0,9*2</t>
  </si>
  <si>
    <t>76</t>
  </si>
  <si>
    <t>631312141</t>
  </si>
  <si>
    <t>Doplnění rýh v dosavadních mazaninách betonem prostým</t>
  </si>
  <si>
    <t>-1585288020</t>
  </si>
  <si>
    <t>zapravení po kanalizaci</t>
  </si>
  <si>
    <t>(0,75+6,7+1,52+0,5+2*0,5)*0,6*0,15</t>
  </si>
  <si>
    <t>(4,6+3*0,35+4,25+0,35+0,5)*0,6*0,15</t>
  </si>
  <si>
    <t>1.etapa</t>
  </si>
  <si>
    <t>-3,94*0,6*0,15*1,05</t>
  </si>
  <si>
    <t>1,538*0,05</t>
  </si>
  <si>
    <t>77</t>
  </si>
  <si>
    <t>642944121</t>
  </si>
  <si>
    <t>Osazování ocelových zárubní dodatečné pl do 2,5 m2</t>
  </si>
  <si>
    <t>-1462002733</t>
  </si>
  <si>
    <t>78</t>
  </si>
  <si>
    <t>55331480</t>
  </si>
  <si>
    <t>zárubeň jednokřídlá ocelová pro zdění tl stěny 75-100mm rozměru 600/1970, 2100mm</t>
  </si>
  <si>
    <t>123276033</t>
  </si>
  <si>
    <t>místnost 103b</t>
  </si>
  <si>
    <t>79</t>
  </si>
  <si>
    <t>55331485</t>
  </si>
  <si>
    <t>zárubeň jednokřídlá ocelová pro zdění tl stěny 110-150mm rozměru 600/1970, 2100mm</t>
  </si>
  <si>
    <t>1335757266</t>
  </si>
  <si>
    <t>80</t>
  </si>
  <si>
    <t>55331486</t>
  </si>
  <si>
    <t>zárubeň jednokřídlá ocelová pro zdění tl stěny 110-150mm rozměru 700/1970, 2100mm</t>
  </si>
  <si>
    <t>-861937770</t>
  </si>
  <si>
    <t>místnost 103a</t>
  </si>
  <si>
    <t>81</t>
  </si>
  <si>
    <t>55331487</t>
  </si>
  <si>
    <t>zárubeň jednokřídlá ocelová pro zdění tl stěny 110-150mm rozměru 800/1970, 2100mm</t>
  </si>
  <si>
    <t>-1835139652</t>
  </si>
  <si>
    <t>Ostatní konstrukce a práce, bourání</t>
  </si>
  <si>
    <t>82</t>
  </si>
  <si>
    <t>9-001</t>
  </si>
  <si>
    <t>Konstrukce nové ho zastřešení vč. střešní krytiny</t>
  </si>
  <si>
    <t>-720414946</t>
  </si>
  <si>
    <t>83</t>
  </si>
  <si>
    <t>9-002</t>
  </si>
  <si>
    <t>Ocelová sekce tribuny 4 řady</t>
  </si>
  <si>
    <t>232849931</t>
  </si>
  <si>
    <t>84</t>
  </si>
  <si>
    <t>9-003</t>
  </si>
  <si>
    <t>Dodávka a montáž střechy příhradová konstrukce</t>
  </si>
  <si>
    <t>-1688909293</t>
  </si>
  <si>
    <t>85</t>
  </si>
  <si>
    <t>9-004</t>
  </si>
  <si>
    <t>Dodávka a montáž střídačky pozinkpvané ocelové konstrukce</t>
  </si>
  <si>
    <t>1531483597</t>
  </si>
  <si>
    <t>86</t>
  </si>
  <si>
    <t>9-005</t>
  </si>
  <si>
    <t>Dodávka a montáž oplaštění boků, zadní stěny a střecha ( polykarbynát 10 mm)</t>
  </si>
  <si>
    <t>-722819304</t>
  </si>
  <si>
    <t>87</t>
  </si>
  <si>
    <t>9-006</t>
  </si>
  <si>
    <t>Sedačka pro stadiony 20 zelená</t>
  </si>
  <si>
    <t>-518829407</t>
  </si>
  <si>
    <t>88</t>
  </si>
  <si>
    <t>916231213</t>
  </si>
  <si>
    <t>Osazení chodníkového obrubníku betonového stojatého s boční opěrou do lože z betonu prostého</t>
  </si>
  <si>
    <t>769897919</t>
  </si>
  <si>
    <t>venkovní zámková dlažba</t>
  </si>
  <si>
    <t>0,65+22</t>
  </si>
  <si>
    <t>89</t>
  </si>
  <si>
    <t>59217017</t>
  </si>
  <si>
    <t>obrubník betonový chodníkový 1000x100x250mm</t>
  </si>
  <si>
    <t>1112282447</t>
  </si>
  <si>
    <t>22,65*1,1 'Přepočtené koeficientem množství</t>
  </si>
  <si>
    <t>90</t>
  </si>
  <si>
    <t>949101111</t>
  </si>
  <si>
    <t>Lešení pomocné pro objekty pozemních staveb s lešeňovou podlahou v do 1,9 m zatížení do 150 kg/m2</t>
  </si>
  <si>
    <t>471066891</t>
  </si>
  <si>
    <t>lešení pomocné kolem objektu</t>
  </si>
  <si>
    <t>9,9+13,9+2*1+19,85+2.95</t>
  </si>
  <si>
    <t>91</t>
  </si>
  <si>
    <t>952901111</t>
  </si>
  <si>
    <t>Vyčištění budov bytové a občanské výstavby při výšce podlaží do 4 m</t>
  </si>
  <si>
    <t>1214527496</t>
  </si>
  <si>
    <t>vyčištění objektu</t>
  </si>
  <si>
    <t>106-17,19</t>
  </si>
  <si>
    <t>92</t>
  </si>
  <si>
    <t>962031132</t>
  </si>
  <si>
    <t>Bourání příček z cihel pálených na MVC tl do 100 mm</t>
  </si>
  <si>
    <t>-753853099</t>
  </si>
  <si>
    <t>stávající stav 103</t>
  </si>
  <si>
    <t>1,2*2,1</t>
  </si>
  <si>
    <t>stávající stav 107 - 109</t>
  </si>
  <si>
    <t>1,52*2,92</t>
  </si>
  <si>
    <t>0,13*2,92</t>
  </si>
  <si>
    <t>93</t>
  </si>
  <si>
    <t>962031133</t>
  </si>
  <si>
    <t>Bourání příček z cihel pálených na MVC tl do 150 mm</t>
  </si>
  <si>
    <t>1355879822</t>
  </si>
  <si>
    <t>94</t>
  </si>
  <si>
    <t>962032230</t>
  </si>
  <si>
    <t>Bourání zdiva z cihel pálených nebo vápenopískových na MV nebo MVC do 1 m3</t>
  </si>
  <si>
    <t>-1800510804</t>
  </si>
  <si>
    <t>0,9*1,9*0,35</t>
  </si>
  <si>
    <t>95</t>
  </si>
  <si>
    <t>965042241</t>
  </si>
  <si>
    <t>Bourání podkladů pod dlažby nebo mazanin betonových nebo z litého asfaltu tl přes 100 mm pl přes 4 m2</t>
  </si>
  <si>
    <t>916763850</t>
  </si>
  <si>
    <t>bourání mazaniny pro kanalizaci</t>
  </si>
  <si>
    <t>odpočet 1. etapa</t>
  </si>
  <si>
    <t>-3,94*0,6*0,15</t>
  </si>
  <si>
    <t>96</t>
  </si>
  <si>
    <t>965049112</t>
  </si>
  <si>
    <t>Příplatek k bourání betonových mazanin za bourání mazanin se svařovanou sítí tl přes 100 mm</t>
  </si>
  <si>
    <t>2004914689</t>
  </si>
  <si>
    <t>97</t>
  </si>
  <si>
    <t>965081213</t>
  </si>
  <si>
    <t>Bourání podlah z dlaždic keramických nebo xylolitových tl do 10 mm plochy přes 1 m2</t>
  </si>
  <si>
    <t>-262044505</t>
  </si>
  <si>
    <t>místnost 103 - sprchy</t>
  </si>
  <si>
    <t>11,76</t>
  </si>
  <si>
    <t>místnost 107</t>
  </si>
  <si>
    <t>1,48</t>
  </si>
  <si>
    <t>místnost 108</t>
  </si>
  <si>
    <t>1,65</t>
  </si>
  <si>
    <t>98</t>
  </si>
  <si>
    <t>965081313</t>
  </si>
  <si>
    <t>Bourání podlah z dlaždic betonových, teracových nebo čedičových tl do 20 mm plochy přes 1 m2</t>
  </si>
  <si>
    <t>-2132980385</t>
  </si>
  <si>
    <t>místnost 101 - šatna</t>
  </si>
  <si>
    <t>27,51</t>
  </si>
  <si>
    <t xml:space="preserve">místnost 106 </t>
  </si>
  <si>
    <t>místnost 1.09</t>
  </si>
  <si>
    <t>8,03</t>
  </si>
  <si>
    <t>99</t>
  </si>
  <si>
    <t>965081611</t>
  </si>
  <si>
    <t>Odsekání soklíků rovných</t>
  </si>
  <si>
    <t>-1394138002</t>
  </si>
  <si>
    <t>(2*5,4+2*5,4)</t>
  </si>
  <si>
    <t>-2*0,8</t>
  </si>
  <si>
    <t>místnost 106</t>
  </si>
  <si>
    <t>(2*9,4+2*1,75)</t>
  </si>
  <si>
    <t>-0,95-3*0,85-2*0,65</t>
  </si>
  <si>
    <t>místnost 1.08</t>
  </si>
  <si>
    <t>(2*1,65+2*1)</t>
  </si>
  <si>
    <t>-0,8-0,6</t>
  </si>
  <si>
    <t>(2*2,47+2*3,25)</t>
  </si>
  <si>
    <t>-0,8</t>
  </si>
  <si>
    <t>100</t>
  </si>
  <si>
    <t>966052121</t>
  </si>
  <si>
    <t>Bourání sloupků a vzpěr ŽB plotových s betonovou patkou</t>
  </si>
  <si>
    <t>-959728765</t>
  </si>
  <si>
    <t>101</t>
  </si>
  <si>
    <t>966071822</t>
  </si>
  <si>
    <t>Rozebrání oplocení z drátěného pletiva se čtvercovými oky v přes 1,6 do 2,0 m</t>
  </si>
  <si>
    <t>283305835</t>
  </si>
  <si>
    <t>102</t>
  </si>
  <si>
    <t>966071831</t>
  </si>
  <si>
    <t>Rozebrání ostnatého drátu v do 2,0 m</t>
  </si>
  <si>
    <t>1477827290</t>
  </si>
  <si>
    <t>103</t>
  </si>
  <si>
    <t>966073810</t>
  </si>
  <si>
    <t>Rozebrání vrat a vrátek k oplocení pl do 2 m2</t>
  </si>
  <si>
    <t>-1181229803</t>
  </si>
  <si>
    <t>104</t>
  </si>
  <si>
    <t>966073812</t>
  </si>
  <si>
    <t>Rozebrání vrat a vrátek k oplocení pl přes 8 do 10 m2</t>
  </si>
  <si>
    <t>-1541449921</t>
  </si>
  <si>
    <t>105</t>
  </si>
  <si>
    <t>967031132</t>
  </si>
  <si>
    <t>Přisekání rovných ostění v cihelném zdivu na MV nebo MVC</t>
  </si>
  <si>
    <t>-1690587741</t>
  </si>
  <si>
    <t>začištění nových otvorů</t>
  </si>
  <si>
    <t>2*2*1,9*0,35</t>
  </si>
  <si>
    <t>2*2,5*0,35</t>
  </si>
  <si>
    <t>2*2*0,15</t>
  </si>
  <si>
    <t>106</t>
  </si>
  <si>
    <t>968062244</t>
  </si>
  <si>
    <t>Vybourání dřevěných rámů oken jednoduchých včetně křídel pl do 1 m2</t>
  </si>
  <si>
    <t>-1313660413</t>
  </si>
  <si>
    <t>2*0,875*0,58</t>
  </si>
  <si>
    <t>0,58*0,6</t>
  </si>
  <si>
    <t>místnost 103</t>
  </si>
  <si>
    <t>1*0,58</t>
  </si>
  <si>
    <t>107</t>
  </si>
  <si>
    <t>968072455</t>
  </si>
  <si>
    <t>Vybourání kovových dveřních zárubní pl do 2 m2</t>
  </si>
  <si>
    <t>190024347</t>
  </si>
  <si>
    <t>3*0,8*2</t>
  </si>
  <si>
    <t>4*0,6*2</t>
  </si>
  <si>
    <t>108</t>
  </si>
  <si>
    <t>971033631</t>
  </si>
  <si>
    <t>Vybourání otvorů ve zdivu cihelném pl do 4 m2 na MVC nebo MV tl do 150 mm</t>
  </si>
  <si>
    <t>-1361821391</t>
  </si>
  <si>
    <t>0,7*2</t>
  </si>
  <si>
    <t>0,8*2</t>
  </si>
  <si>
    <t>109</t>
  </si>
  <si>
    <t>971042361</t>
  </si>
  <si>
    <t>Vybourání otvorů v betonových příčkách a zdech pl do 0,09 m2 tl do 600 mm</t>
  </si>
  <si>
    <t>-564703325</t>
  </si>
  <si>
    <t>probourání otvoru základy</t>
  </si>
  <si>
    <t>110</t>
  </si>
  <si>
    <t>974031143</t>
  </si>
  <si>
    <t>Vysekání rýh ve zdivu cihelném hl do 70 mm š do 100 mm</t>
  </si>
  <si>
    <t>-1979870847</t>
  </si>
  <si>
    <t>111</t>
  </si>
  <si>
    <t>974031153</t>
  </si>
  <si>
    <t>Vysekání rýh ve zdivu cihelném hl do 100 mm š do 100 mm</t>
  </si>
  <si>
    <t>-488782403</t>
  </si>
  <si>
    <t>112</t>
  </si>
  <si>
    <t>974031664</t>
  </si>
  <si>
    <t>Vysekání rýh ve zdivu cihelném pro vtahování nosníků hl do 150 mm v do 150 mm</t>
  </si>
  <si>
    <t>-1675653562</t>
  </si>
  <si>
    <t>2*3*1,2</t>
  </si>
  <si>
    <t>113</t>
  </si>
  <si>
    <t>977312113</t>
  </si>
  <si>
    <t>Řezání stávajících betonových mazanin vyztužených hl do 150 mm</t>
  </si>
  <si>
    <t>-311429664</t>
  </si>
  <si>
    <t>2*(0,75+6,7+1,52+0,5+2*0,5)</t>
  </si>
  <si>
    <t>2*(4,6+3*0,35+4,25+0,35+0,5)</t>
  </si>
  <si>
    <t>4*0,6</t>
  </si>
  <si>
    <t>odpočet 1.etapa</t>
  </si>
  <si>
    <t>-2*3,94</t>
  </si>
  <si>
    <t>114</t>
  </si>
  <si>
    <t>978011121</t>
  </si>
  <si>
    <t>Otlučení (osekání) vnitřní vápenné nebo vápenocementové omítky stropů v rozsahu přes 5 do 10 %</t>
  </si>
  <si>
    <t>362193825</t>
  </si>
  <si>
    <t>68,620</t>
  </si>
  <si>
    <t>115</t>
  </si>
  <si>
    <t>978013141</t>
  </si>
  <si>
    <t>Otlučení (osekání) vnitřní vápenné nebo vápenocementové omítky stěn v rozsahu přes 10 do 30 %</t>
  </si>
  <si>
    <t>-142296525</t>
  </si>
  <si>
    <t>113,492</t>
  </si>
  <si>
    <t>116</t>
  </si>
  <si>
    <t>978059541</t>
  </si>
  <si>
    <t>Odsekání a odebrání obkladů stěn z vnitřních obkládaček plochy přes 1 m2</t>
  </si>
  <si>
    <t>508368136</t>
  </si>
  <si>
    <t>1,65*2</t>
  </si>
  <si>
    <t>(2*1,5+2*0,8)*1,65</t>
  </si>
  <si>
    <t>-0,6*1,65</t>
  </si>
  <si>
    <t>(5,4+2,2+2,6)*1,5</t>
  </si>
  <si>
    <t>-3*0,6*1,5</t>
  </si>
  <si>
    <t>(1,2+0,1+1,2+2,7+2,2)*2,1</t>
  </si>
  <si>
    <t>117</t>
  </si>
  <si>
    <t>978059641</t>
  </si>
  <si>
    <t>Odsekání a odebrání obkladů stěn z vnějších obkládaček plochy přes 1 m2</t>
  </si>
  <si>
    <t>184249305</t>
  </si>
  <si>
    <t>soklový obklad</t>
  </si>
  <si>
    <t>2,44+1,2+0,8+1,88</t>
  </si>
  <si>
    <t>997</t>
  </si>
  <si>
    <t>Přesun sutě</t>
  </si>
  <si>
    <t>118</t>
  </si>
  <si>
    <t>997013111</t>
  </si>
  <si>
    <t>Vnitrostaveništní doprava suti a vybouraných hmot pro budovy v do 6 m s použitím mechanizace</t>
  </si>
  <si>
    <t>1393950503</t>
  </si>
  <si>
    <t>0,384</t>
  </si>
  <si>
    <t>0,285</t>
  </si>
  <si>
    <t>26,88</t>
  </si>
  <si>
    <t>1,19</t>
  </si>
  <si>
    <t>0,048</t>
  </si>
  <si>
    <t>119</t>
  </si>
  <si>
    <t>997013211</t>
  </si>
  <si>
    <t>Vnitrostaveništní doprava suti a vybouraných hmot pro budovy v do 6 m ručně</t>
  </si>
  <si>
    <t>1940414306</t>
  </si>
  <si>
    <t>61,117-28,787</t>
  </si>
  <si>
    <t>120</t>
  </si>
  <si>
    <t>997013501</t>
  </si>
  <si>
    <t>Odvoz suti a vybouraných hmot na skládku nebo meziskládku do 1 km se složením</t>
  </si>
  <si>
    <t>-1983194889</t>
  </si>
  <si>
    <t>121</t>
  </si>
  <si>
    <t>997013509</t>
  </si>
  <si>
    <t>Příplatek k odvozu suti a vybouraných hmot na skládku ZKD 1 km přes 1 km</t>
  </si>
  <si>
    <t>-114021825</t>
  </si>
  <si>
    <t>60,14*13 'Přepočtené koeficientem množství</t>
  </si>
  <si>
    <t>122</t>
  </si>
  <si>
    <t>997013871</t>
  </si>
  <si>
    <t>Poplatek za uložení stavebního odpadu na recyklační skládce (skládkovné) směsného stavebního a demoličního kód odpadu  17 09 04</t>
  </si>
  <si>
    <t>-1434454094</t>
  </si>
  <si>
    <t>998</t>
  </si>
  <si>
    <t>Přesun hmot</t>
  </si>
  <si>
    <t>123</t>
  </si>
  <si>
    <t>998018001</t>
  </si>
  <si>
    <t>Přesun hmot ruční pro budovy v do 6 m</t>
  </si>
  <si>
    <t>-1233979734</t>
  </si>
  <si>
    <t>117,76-44,79</t>
  </si>
  <si>
    <t>124</t>
  </si>
  <si>
    <t>998232110</t>
  </si>
  <si>
    <t>Přesun hmot pro oplocení zděné z cihel nebo tvárnic v do 3 m</t>
  </si>
  <si>
    <t>-1941018794</t>
  </si>
  <si>
    <t>branky</t>
  </si>
  <si>
    <t>0,5</t>
  </si>
  <si>
    <t>42,323</t>
  </si>
  <si>
    <t>0,922</t>
  </si>
  <si>
    <t>0,002</t>
  </si>
  <si>
    <t>0,17</t>
  </si>
  <si>
    <t>0,692</t>
  </si>
  <si>
    <t>0,063</t>
  </si>
  <si>
    <t>125</t>
  </si>
  <si>
    <t>998232121</t>
  </si>
  <si>
    <t>Příplatek k přesunu hmot pro oplocení zděné za zvětšený přesun do 1000 m</t>
  </si>
  <si>
    <t>1812118008</t>
  </si>
  <si>
    <t>PSV</t>
  </si>
  <si>
    <t>Práce a dodávky PSV</t>
  </si>
  <si>
    <t>711</t>
  </si>
  <si>
    <t>Izolace proti vodě, vlhkosti a plynům</t>
  </si>
  <si>
    <t>126</t>
  </si>
  <si>
    <t>711111001</t>
  </si>
  <si>
    <t>Provedení izolace proti zemní vlhkosti vodorovné za studena nátěrem penetračním</t>
  </si>
  <si>
    <t>865272816</t>
  </si>
  <si>
    <t>(0,75+6,7+1,52+0,5+2*0,5)*0,6</t>
  </si>
  <si>
    <t>(4,6+3*0,35+4,25+0,35+0,5)*0,6</t>
  </si>
  <si>
    <t>12,732*0,25</t>
  </si>
  <si>
    <t xml:space="preserve">odpočet 1.etapa </t>
  </si>
  <si>
    <t>-3,418</t>
  </si>
  <si>
    <t>127</t>
  </si>
  <si>
    <t>11163150</t>
  </si>
  <si>
    <t>lak penetrační asfaltový</t>
  </si>
  <si>
    <t>2138849462</t>
  </si>
  <si>
    <t>12,497*0,00033 'Přepočtené koeficientem množství</t>
  </si>
  <si>
    <t>128</t>
  </si>
  <si>
    <t>711141559</t>
  </si>
  <si>
    <t>Provedení izolace proti zemní vlhkosti pásy přitavením vodorovné NAIP</t>
  </si>
  <si>
    <t>1640727216</t>
  </si>
  <si>
    <t>129</t>
  </si>
  <si>
    <t>62853004</t>
  </si>
  <si>
    <t>pás asfaltový natavitelný modifikovaný SBS tl 4,0mm s vložkou ze skleněné tkaniny a spalitelnou PE fólií nebo jemnozrnným minerálním posypem na horním povrchu</t>
  </si>
  <si>
    <t>1269498910</t>
  </si>
  <si>
    <t>12,497*1,1655 'Přepočtené koeficientem množství</t>
  </si>
  <si>
    <t>130</t>
  </si>
  <si>
    <t>711199095</t>
  </si>
  <si>
    <t>Příplatek k izolacím proti zemní vlhkosti za plochu do 10 m2 natěradly za studena nebo za horka</t>
  </si>
  <si>
    <t>-2126976695</t>
  </si>
  <si>
    <t>131</t>
  </si>
  <si>
    <t>711199097</t>
  </si>
  <si>
    <t>Příplatek k izolacím proti zemní vlhkosti za plochu do 10 m2 pásy přitavením NAIP nebo termoplasty</t>
  </si>
  <si>
    <t>1899026446</t>
  </si>
  <si>
    <t>132</t>
  </si>
  <si>
    <t>998711111</t>
  </si>
  <si>
    <t>Přesun hmot tonážní pro izolace proti vodě, vlhkosti a plynům s omezením mechanizace v objektech v do 6 m</t>
  </si>
  <si>
    <t>-1410318159</t>
  </si>
  <si>
    <t>764</t>
  </si>
  <si>
    <t>Konstrukce klempířské</t>
  </si>
  <si>
    <t>133</t>
  </si>
  <si>
    <t>764001841</t>
  </si>
  <si>
    <t>Demontáž krytiny ze šablon do suti</t>
  </si>
  <si>
    <t>122654598</t>
  </si>
  <si>
    <t>demontáž venkovní plechové krytiny</t>
  </si>
  <si>
    <t>40,5</t>
  </si>
  <si>
    <t>134</t>
  </si>
  <si>
    <t>764002871</t>
  </si>
  <si>
    <t>Demontáž lemování zdí do suti</t>
  </si>
  <si>
    <t>-629247253</t>
  </si>
  <si>
    <t>19,85</t>
  </si>
  <si>
    <t>135</t>
  </si>
  <si>
    <t>764004801</t>
  </si>
  <si>
    <t>Demontáž podokapního žlabu do suti</t>
  </si>
  <si>
    <t>1797337619</t>
  </si>
  <si>
    <t>19,85+3</t>
  </si>
  <si>
    <t>136</t>
  </si>
  <si>
    <t>764004861</t>
  </si>
  <si>
    <t>Demontáž svodu do suti</t>
  </si>
  <si>
    <t>-1100094123</t>
  </si>
  <si>
    <t>3,25+3+0,5</t>
  </si>
  <si>
    <t>137</t>
  </si>
  <si>
    <t>764216442</t>
  </si>
  <si>
    <t>Oplechování rovných parapetů celoplošně lepené z Pz plechu rš 200 mm</t>
  </si>
  <si>
    <t>-20398145</t>
  </si>
  <si>
    <t>0,58+0,58+0,58+0,58+0,875+1</t>
  </si>
  <si>
    <t>138</t>
  </si>
  <si>
    <t>764216465</t>
  </si>
  <si>
    <t>Příplatek za zvýšenou pracnost oplechování rohů rovných parapetů z PZ plechu rš do 400 mm</t>
  </si>
  <si>
    <t>-291358253</t>
  </si>
  <si>
    <t>2*6</t>
  </si>
  <si>
    <t>139</t>
  </si>
  <si>
    <t>764511404</t>
  </si>
  <si>
    <t>Žlab podokapní půlkruhový z Pz plechu rš 330 mm</t>
  </si>
  <si>
    <t>-1808462905</t>
  </si>
  <si>
    <t>140</t>
  </si>
  <si>
    <t>764511444</t>
  </si>
  <si>
    <t>Kotlík oválný (trychtýřový) pro podokapní žlaby z Pz plechu 330/100 mm</t>
  </si>
  <si>
    <t>462784233</t>
  </si>
  <si>
    <t>141</t>
  </si>
  <si>
    <t>764518422</t>
  </si>
  <si>
    <t>Svody kruhové včetně objímek, kolen, odskoků z Pz plechu průměru 100 mm</t>
  </si>
  <si>
    <t>1591910488</t>
  </si>
  <si>
    <t>142</t>
  </si>
  <si>
    <t>998764111</t>
  </si>
  <si>
    <t>Přesun hmot tonážní pro konstrukce klempířské s omezením mechanizace v objektech v do 6 m</t>
  </si>
  <si>
    <t>2376347</t>
  </si>
  <si>
    <t>766</t>
  </si>
  <si>
    <t>Konstrukce truhlářské</t>
  </si>
  <si>
    <t>143</t>
  </si>
  <si>
    <t>766621622</t>
  </si>
  <si>
    <t>Montáž dřevěných oken plochy do 1 m2 zdvojených otevíravých do zdiva</t>
  </si>
  <si>
    <t>897904371</t>
  </si>
  <si>
    <t>144</t>
  </si>
  <si>
    <t>766-O-001</t>
  </si>
  <si>
    <t xml:space="preserve">okno dřevěné otevíravé 580x600 mm </t>
  </si>
  <si>
    <t>-1410962927</t>
  </si>
  <si>
    <t>145</t>
  </si>
  <si>
    <t>766-O-002</t>
  </si>
  <si>
    <t xml:space="preserve">okno dřevěné otevíravé 875x600 mm </t>
  </si>
  <si>
    <t>-1784709262</t>
  </si>
  <si>
    <t>146</t>
  </si>
  <si>
    <t>766-O-003</t>
  </si>
  <si>
    <t xml:space="preserve">okno dřevěné otevíravé 1000x600 mm </t>
  </si>
  <si>
    <t>910713844</t>
  </si>
  <si>
    <t>147</t>
  </si>
  <si>
    <t>766660001</t>
  </si>
  <si>
    <t>Montáž dveřních křídel otvíravých jednokřídlových š do 0,8 m do ocelové zárubně</t>
  </si>
  <si>
    <t>381419651</t>
  </si>
  <si>
    <t>148</t>
  </si>
  <si>
    <t>766-MAT-001</t>
  </si>
  <si>
    <t>dveře z venkovních prostor 800x1970 mm vč. kování, zámku a příslušnství</t>
  </si>
  <si>
    <t>-946705801</t>
  </si>
  <si>
    <t>149</t>
  </si>
  <si>
    <t>766-MAT-002</t>
  </si>
  <si>
    <t>dveře interiérové 700x1970 mm vč. kování, zámku a příslušnství</t>
  </si>
  <si>
    <t>-1847201571</t>
  </si>
  <si>
    <t>150</t>
  </si>
  <si>
    <t>766-MAT-003</t>
  </si>
  <si>
    <t>dveře interiérové 600x1970 mm vč. kování, zámku a příslušnství</t>
  </si>
  <si>
    <t>2050694205</t>
  </si>
  <si>
    <t>151</t>
  </si>
  <si>
    <t>766694111</t>
  </si>
  <si>
    <t>Montáž parapetních desek dřevěných nebo plastových š do 30 cm dl do 1,0 m</t>
  </si>
  <si>
    <t>CS ÚRS 2022 01</t>
  </si>
  <si>
    <t>1274710871</t>
  </si>
  <si>
    <t>152</t>
  </si>
  <si>
    <t>60794101</t>
  </si>
  <si>
    <t>parapet dřevotřískový vnitřní povrch laminátový š 200mm</t>
  </si>
  <si>
    <t>1225935823</t>
  </si>
  <si>
    <t>3,615*1,1 'Přepočtené koeficientem množství</t>
  </si>
  <si>
    <t>153</t>
  </si>
  <si>
    <t>998766111</t>
  </si>
  <si>
    <t>Přesun hmot tonážní pro kce truhlářské s omezením mechanizace v objektech v do 6 m</t>
  </si>
  <si>
    <t>964397181</t>
  </si>
  <si>
    <t>767</t>
  </si>
  <si>
    <t>Konstrukce zámečnické</t>
  </si>
  <si>
    <t>154</t>
  </si>
  <si>
    <t>767996701</t>
  </si>
  <si>
    <t>Demontáž atypických zámečnických konstrukcí řezáním hm jednotlivých dílů do 50 kg</t>
  </si>
  <si>
    <t>kg</t>
  </si>
  <si>
    <t>1065726968</t>
  </si>
  <si>
    <t>demontáž venkovní konstrukce stříšky</t>
  </si>
  <si>
    <t>180</t>
  </si>
  <si>
    <t>771</t>
  </si>
  <si>
    <t>Podlahy z dlaždic</t>
  </si>
  <si>
    <t>155</t>
  </si>
  <si>
    <t>771121011</t>
  </si>
  <si>
    <t>Nátěr penetrační na podlahu</t>
  </si>
  <si>
    <t>-248189175</t>
  </si>
  <si>
    <t>Montáž podlah keramických hladkých lepených flexibilním lepidlem přes 35 do 45 ks/m2</t>
  </si>
  <si>
    <t>36,44</t>
  </si>
  <si>
    <t>156</t>
  </si>
  <si>
    <t>771151012</t>
  </si>
  <si>
    <t>Samonivelační stěrka podlah pevnosti 20 MPa tl přes 3 do 5 mm</t>
  </si>
  <si>
    <t>1031275124</t>
  </si>
  <si>
    <t>157</t>
  </si>
  <si>
    <t>771474112</t>
  </si>
  <si>
    <t>Montáž soklů z dlaždic keramických rovných flexibilní lepidlo v přes 65 do 90 mm</t>
  </si>
  <si>
    <t>2118144458</t>
  </si>
  <si>
    <t>-0,9</t>
  </si>
  <si>
    <t>158</t>
  </si>
  <si>
    <t>59761-001</t>
  </si>
  <si>
    <t>sokl keramický</t>
  </si>
  <si>
    <t>941320119</t>
  </si>
  <si>
    <t>15,55*1,1 'Přepočtené koeficientem množství</t>
  </si>
  <si>
    <t>159</t>
  </si>
  <si>
    <t>771574117</t>
  </si>
  <si>
    <t>-1491376206</t>
  </si>
  <si>
    <t>160</t>
  </si>
  <si>
    <t>597614R1</t>
  </si>
  <si>
    <t>dlažba keramická do 45 ks/m2</t>
  </si>
  <si>
    <t>253512955</t>
  </si>
  <si>
    <t>36,44*1,1 'Přepočtené koeficientem množství</t>
  </si>
  <si>
    <t>161</t>
  </si>
  <si>
    <t>771577111</t>
  </si>
  <si>
    <t>Příplatek k montáži podlah keramických lepených flexibilním lepidlem za plochu do 5 m2</t>
  </si>
  <si>
    <t>-1790287876</t>
  </si>
  <si>
    <t>162</t>
  </si>
  <si>
    <t>771591112</t>
  </si>
  <si>
    <t>Izolace pod dlažbu nátěrem nebo stěrkou ve dvou vrstvách</t>
  </si>
  <si>
    <t>-1777144240</t>
  </si>
  <si>
    <t>163</t>
  </si>
  <si>
    <t>771591115</t>
  </si>
  <si>
    <t>Podlahy spárování silikonem</t>
  </si>
  <si>
    <t>-2009232149</t>
  </si>
  <si>
    <t>164</t>
  </si>
  <si>
    <t>771591241</t>
  </si>
  <si>
    <t>Izolace těsnícími pásy vnitřní kout</t>
  </si>
  <si>
    <t>721504181</t>
  </si>
  <si>
    <t>165</t>
  </si>
  <si>
    <t>771591242</t>
  </si>
  <si>
    <t>Izolace těsnícími pásy vnější roh</t>
  </si>
  <si>
    <t>1423994001</t>
  </si>
  <si>
    <t>166</t>
  </si>
  <si>
    <t>771591264</t>
  </si>
  <si>
    <t>Izolace těsnícími pásy mezi podlahou a stěnou</t>
  </si>
  <si>
    <t>-2102485938</t>
  </si>
  <si>
    <t>(2*2,2+2*5,4+2*0,9)</t>
  </si>
  <si>
    <t>-0,7</t>
  </si>
  <si>
    <t>(2*1,52+2*0,9)</t>
  </si>
  <si>
    <t>-0,6</t>
  </si>
  <si>
    <t>167</t>
  </si>
  <si>
    <t>998771111</t>
  </si>
  <si>
    <t>Přesun hmot tonážní pro podlahy z dlaždic s omezením mechanizace v objektech v do 6 m</t>
  </si>
  <si>
    <t>960862014</t>
  </si>
  <si>
    <t>776</t>
  </si>
  <si>
    <t>Podlahy povlakové</t>
  </si>
  <si>
    <t>168</t>
  </si>
  <si>
    <t>776121112</t>
  </si>
  <si>
    <t>Vodou ředitelná penetrace savého podkladu povlakových podlah</t>
  </si>
  <si>
    <t>1763602565</t>
  </si>
  <si>
    <t>Lepení lamel a čtverců z vinylu standardním lepidlem</t>
  </si>
  <si>
    <t>32,18</t>
  </si>
  <si>
    <t>169</t>
  </si>
  <si>
    <t>776141112</t>
  </si>
  <si>
    <t>Vyrovnání podkladu povlakových podlah stěrkou pevnosti 20 MPa tl přes 3 do 5 mm</t>
  </si>
  <si>
    <t>-856654502</t>
  </si>
  <si>
    <t>170</t>
  </si>
  <si>
    <t>776231111</t>
  </si>
  <si>
    <t>-876629773</t>
  </si>
  <si>
    <t>171</t>
  </si>
  <si>
    <t>28411051</t>
  </si>
  <si>
    <t>dílce vinylové tl 2,5mm, nášlapná vrstva 0,55mm, úprava PUR, třída zátěže 23/33/42, otlak 0,05mm, R10, třída otěru T, hořlavost Bfl S1, bez ftalátů</t>
  </si>
  <si>
    <t>1130728282</t>
  </si>
  <si>
    <t>32,18*1,1 'Přepočtené koeficientem množství</t>
  </si>
  <si>
    <t>172</t>
  </si>
  <si>
    <t>776421111</t>
  </si>
  <si>
    <t>Montáž obvodových lišt lepením</t>
  </si>
  <si>
    <t>1519782111</t>
  </si>
  <si>
    <t>(2*2,47+2*4,35)</t>
  </si>
  <si>
    <t>-0,8-2*0,6</t>
  </si>
  <si>
    <t>173</t>
  </si>
  <si>
    <t>28411007</t>
  </si>
  <si>
    <t>lišta soklová PVC 15x50mm</t>
  </si>
  <si>
    <t>-864400560</t>
  </si>
  <si>
    <t>32,44*1,1 'Přepočtené koeficientem množství</t>
  </si>
  <si>
    <t>174</t>
  </si>
  <si>
    <t>998776111</t>
  </si>
  <si>
    <t>Přesun hmot tonážní pro podlahy povlakové s omezením mechanizace v objektech v do 6 m</t>
  </si>
  <si>
    <t>-723068386</t>
  </si>
  <si>
    <t>781</t>
  </si>
  <si>
    <t>Dokončovací práce - obklady</t>
  </si>
  <si>
    <t>175</t>
  </si>
  <si>
    <t>781121011</t>
  </si>
  <si>
    <t>Nátěr penetrační na stěnu</t>
  </si>
  <si>
    <t>1383014462</t>
  </si>
  <si>
    <t>83,88</t>
  </si>
  <si>
    <t>Montáž obkladů vnějších z dlaždic keramických hladkých přes 50 do 85 ks/m2 lepených flexibilním lepidlem</t>
  </si>
  <si>
    <t>11,27</t>
  </si>
  <si>
    <t>176</t>
  </si>
  <si>
    <t>781131112</t>
  </si>
  <si>
    <t>Izolace pod obklad nátěrem nebo stěrkou ve dvou vrstvách</t>
  </si>
  <si>
    <t>-1602393426</t>
  </si>
  <si>
    <t>6*0,15</t>
  </si>
  <si>
    <t>2*0,15</t>
  </si>
  <si>
    <t>177</t>
  </si>
  <si>
    <t>781131232</t>
  </si>
  <si>
    <t>Izolace pod obklad těsnícími pásy pro styčné nebo dilatační spáry</t>
  </si>
  <si>
    <t>2018419943</t>
  </si>
  <si>
    <t>(0,9+2,3+1,5)*2</t>
  </si>
  <si>
    <t>(2*2,2++2*5,4+2*0,9-0,9-2,3-1,5)*0,15</t>
  </si>
  <si>
    <t>3*0,9*2</t>
  </si>
  <si>
    <t>(2*0,62+0,8)*0,15</t>
  </si>
  <si>
    <t>178</t>
  </si>
  <si>
    <t>781161021</t>
  </si>
  <si>
    <t>Montáž profilu ukončujícího rohového nebo vanového</t>
  </si>
  <si>
    <t>-1696913429</t>
  </si>
  <si>
    <t>(0,08+0,15+1,4)</t>
  </si>
  <si>
    <t>0,8</t>
  </si>
  <si>
    <t>0,85</t>
  </si>
  <si>
    <t>179</t>
  </si>
  <si>
    <t>59054135</t>
  </si>
  <si>
    <t>profil ukončovací pro vnější hrany obkladů hliník leskle eloxovaný chromem 12,5x2500mm</t>
  </si>
  <si>
    <t>CS ÚRS 2023 02</t>
  </si>
  <si>
    <t>-1004757715</t>
  </si>
  <si>
    <t>7,28*1,15 'Přepočtené koeficientem množství</t>
  </si>
  <si>
    <t>781474117</t>
  </si>
  <si>
    <t>692554599</t>
  </si>
  <si>
    <t>181</t>
  </si>
  <si>
    <t>59761255</t>
  </si>
  <si>
    <t>obklad keramický hladký přes 35 do 45ks/m2</t>
  </si>
  <si>
    <t>1870663663</t>
  </si>
  <si>
    <t>83,88*1,1 'Přepočtené koeficientem množství</t>
  </si>
  <si>
    <t>182</t>
  </si>
  <si>
    <t>781477111</t>
  </si>
  <si>
    <t>Příplatek k montáži obkladů vnitřních keramických hladkých za plochu do 10 m2</t>
  </si>
  <si>
    <t>-2107816684</t>
  </si>
  <si>
    <t>183</t>
  </si>
  <si>
    <t>781494111</t>
  </si>
  <si>
    <t>Plastové profily rohové lepené flexibilním lepidlem</t>
  </si>
  <si>
    <t>426803711</t>
  </si>
  <si>
    <t>0,8+2*1,4+0,15</t>
  </si>
  <si>
    <t>místnost 105 - hygienická kabinka</t>
  </si>
  <si>
    <t>184</t>
  </si>
  <si>
    <t>781495115</t>
  </si>
  <si>
    <t>Spárování vnitřních obkladů silikonem</t>
  </si>
  <si>
    <t>-1679229089</t>
  </si>
  <si>
    <t>185</t>
  </si>
  <si>
    <t>781495141</t>
  </si>
  <si>
    <t>Průnik obkladem kruhový do DN 30</t>
  </si>
  <si>
    <t>-1240317700</t>
  </si>
  <si>
    <t>186</t>
  </si>
  <si>
    <t>781774120</t>
  </si>
  <si>
    <t>-1218162165</t>
  </si>
  <si>
    <t>pohled jihovýchodní</t>
  </si>
  <si>
    <t>2,25+1,2+0,8+2,4</t>
  </si>
  <si>
    <t>pohled severovýchodní</t>
  </si>
  <si>
    <t>0,1+2,7+1,82</t>
  </si>
  <si>
    <t>187</t>
  </si>
  <si>
    <t>59623114</t>
  </si>
  <si>
    <t>pásek obkladový cihlový hladký 240x71x14mm melír</t>
  </si>
  <si>
    <t>1654878642</t>
  </si>
  <si>
    <t>11,27*58</t>
  </si>
  <si>
    <t>653,66*1,1 'Přepočtené koeficientem množství</t>
  </si>
  <si>
    <t>188</t>
  </si>
  <si>
    <t>596231R1</t>
  </si>
  <si>
    <t>pásek obkladový cihlový rohová tvarovka 240x71x14x115mm</t>
  </si>
  <si>
    <t>-2055977185</t>
  </si>
  <si>
    <t>2*3,8*14</t>
  </si>
  <si>
    <t>106,4*1,05 'Přepočtené koeficientem množství</t>
  </si>
  <si>
    <t>189</t>
  </si>
  <si>
    <t>781779191</t>
  </si>
  <si>
    <t>Příplatek k montáži obkladů vnějších z dlaždic keramických za plochu do 10 m2</t>
  </si>
  <si>
    <t>2141683571</t>
  </si>
  <si>
    <t>190</t>
  </si>
  <si>
    <t>998781111</t>
  </si>
  <si>
    <t>Přesun hmot tonážní pro obklady keramické s omezením mechanizace v objektech v do 6 m</t>
  </si>
  <si>
    <t>-2116556570</t>
  </si>
  <si>
    <t>783</t>
  </si>
  <si>
    <t>Dokončovací práce - nátěry</t>
  </si>
  <si>
    <t>191</t>
  </si>
  <si>
    <t>783813131</t>
  </si>
  <si>
    <t>Penetrační syntetický nátěr hladkých, tenkovrstvých zrnitých a štukových omítek</t>
  </si>
  <si>
    <t>121259402</t>
  </si>
  <si>
    <t>Krycí dvojnásobný syntetický nátěr hladkých, zrnitých tenkovrstvých nebo štukových omítek</t>
  </si>
  <si>
    <t>192</t>
  </si>
  <si>
    <t>783817421</t>
  </si>
  <si>
    <t>1581068152</t>
  </si>
  <si>
    <t>784</t>
  </si>
  <si>
    <t>Dokončovací práce - malby a tapety</t>
  </si>
  <si>
    <t>193</t>
  </si>
  <si>
    <t>784161001</t>
  </si>
  <si>
    <t>Tmelení spar a rohů šířky do 3 mm akrylátovým tmelem v místnostech v do 3,80 m</t>
  </si>
  <si>
    <t>651762860</t>
  </si>
  <si>
    <t>194</t>
  </si>
  <si>
    <t>784181101</t>
  </si>
  <si>
    <t>Základní akrylátová jednonásobná bezbarvá penetrace podkladu v místnostech v do 3,80 m</t>
  </si>
  <si>
    <t>-1604097999</t>
  </si>
  <si>
    <t>195</t>
  </si>
  <si>
    <t>784221101</t>
  </si>
  <si>
    <t>Dvojnásobné bílé malby ze směsí za sucha dobře otěruvzdorných v místnostech do 3,80 m</t>
  </si>
  <si>
    <t>-1694668683</t>
  </si>
  <si>
    <t>STROP</t>
  </si>
  <si>
    <t>VRN</t>
  </si>
  <si>
    <t>Vedlejší rozpočtové náklady</t>
  </si>
  <si>
    <t>196</t>
  </si>
  <si>
    <t>030001000</t>
  </si>
  <si>
    <t>Zařízení staveniště, údržba a likvidace</t>
  </si>
  <si>
    <t>1024</t>
  </si>
  <si>
    <t>1052530552</t>
  </si>
  <si>
    <t>Poznámka k položce:_x000D_
Kompletní zařízení staveniště, buňkoviště, jeřáby, stavební výtahy apod. udržba a následná likvidace</t>
  </si>
  <si>
    <t>197</t>
  </si>
  <si>
    <t>030002000</t>
  </si>
  <si>
    <t>Ostatní režijní náklady</t>
  </si>
  <si>
    <t>351035283</t>
  </si>
  <si>
    <t xml:space="preserve">Poznámka k položce:_x000D_
veškeré ostatní náklady k provedení stavby krom zařízení staveniště a kompletační činnosti_x000D_
</t>
  </si>
  <si>
    <t>198</t>
  </si>
  <si>
    <t>045002000</t>
  </si>
  <si>
    <t>Kompletační a koordinační činnost</t>
  </si>
  <si>
    <t>-842772194</t>
  </si>
  <si>
    <t>ZTI - Zdravotechnické instalace</t>
  </si>
  <si>
    <t>19 - Hloubení pro podzemní stěny, ražení a hloubení důlní</t>
  </si>
  <si>
    <t>97 - Prorážení otvorů a ostatní bourací práce</t>
  </si>
  <si>
    <t>721 - Vnitřní kanalizace</t>
  </si>
  <si>
    <t>722 - Vnitřní vodovod</t>
  </si>
  <si>
    <t>725 - Zařizovací předměty</t>
  </si>
  <si>
    <t>Hloubení pro podzemní stěny, ražení a hloubení důlní</t>
  </si>
  <si>
    <t>132200010RAC</t>
  </si>
  <si>
    <t>Hloubení nezapaž. rýh šířky do 60 cm v hornině 1-4</t>
  </si>
  <si>
    <t>RTS II / 2022</t>
  </si>
  <si>
    <t>Poznámka k položce:_x000D_
odvoz do 10 km, uložení na skládku</t>
  </si>
  <si>
    <t>199000002R00</t>
  </si>
  <si>
    <t>Poplatek za skládku horniny 1- 4, č. dle katal. odpadů 17 05 04</t>
  </si>
  <si>
    <t>162201152R00</t>
  </si>
  <si>
    <t>Vodorovné přemístění výkopku z hor.5-7 do 50 m</t>
  </si>
  <si>
    <t>451572211R00</t>
  </si>
  <si>
    <t>Lože pod potrubí z kameniva těženého 4 - 8 mm</t>
  </si>
  <si>
    <t>175100020RAC</t>
  </si>
  <si>
    <t>Obsyp potrubí štěrkopískem</t>
  </si>
  <si>
    <t>Poznámka k položce:_x000D_
dovoz štěrkopísku ze vzdálenosti 10 km</t>
  </si>
  <si>
    <t>174100010RAB</t>
  </si>
  <si>
    <t>Zásyp jam, rýh a šachet sypaninou</t>
  </si>
  <si>
    <t>Poznámka k položce:_x000D_
dovoz sypaniny ze vzdálenosti 500 m</t>
  </si>
  <si>
    <t>Prorážení otvorů a ostatní bourací práce</t>
  </si>
  <si>
    <t>974031153R00</t>
  </si>
  <si>
    <t>Vysekání rýh ve zdi cihelné 10 x 10 cm</t>
  </si>
  <si>
    <t>RTS II / 2023</t>
  </si>
  <si>
    <t>974031164R00</t>
  </si>
  <si>
    <t>Vysekání rýh ve zdi cihelné 15 x 15 cm</t>
  </si>
  <si>
    <t>974031135R00</t>
  </si>
  <si>
    <t>Vysekání rýh ve zdi cihelné 5 x 20 cm</t>
  </si>
  <si>
    <t>974031134R00</t>
  </si>
  <si>
    <t>Vysekání rýh ve zdi cihelné 5 x 15 cm</t>
  </si>
  <si>
    <t>979092111R00</t>
  </si>
  <si>
    <t>Vyklizení ulehlé suti z pl.do 15 m2/ hl. 2 m-ručně</t>
  </si>
  <si>
    <t>VL01</t>
  </si>
  <si>
    <t>Prostupy stavebními konstrukcemi</t>
  </si>
  <si>
    <t>kpl</t>
  </si>
  <si>
    <t>RTS I / 2020</t>
  </si>
  <si>
    <t>979089001R00</t>
  </si>
  <si>
    <t>Poplatek za uložení odpadního štěrku a kameniva, skupina odpadu 010408</t>
  </si>
  <si>
    <t>721</t>
  </si>
  <si>
    <t>Vnitřní kanalizace</t>
  </si>
  <si>
    <t>721176102R00</t>
  </si>
  <si>
    <t>Potrubí HT připojovací, D 40 x 1,8 mm</t>
  </si>
  <si>
    <t>721176103R00</t>
  </si>
  <si>
    <t>Potrubí HT připojovací, D 50 x 1,8 mm</t>
  </si>
  <si>
    <t>721176104R00</t>
  </si>
  <si>
    <t>Potrubí HT připojovací, D 75 x 1,9 mm</t>
  </si>
  <si>
    <t>721176105R00</t>
  </si>
  <si>
    <t>Potrubí HT připojovací, D 110 x 2,7 mm</t>
  </si>
  <si>
    <t>721176115R00</t>
  </si>
  <si>
    <t>Potrubí HT odpadní svislé, D 110 x 2,7 mm</t>
  </si>
  <si>
    <t>721176114R00</t>
  </si>
  <si>
    <t>Potrubí HT odpadní svislé, D 75 x 1,9 mm</t>
  </si>
  <si>
    <t>722IZOL002VD</t>
  </si>
  <si>
    <t>Izolace návleková z PE tl. 5mm pro odpadní potrubí DN 40</t>
  </si>
  <si>
    <t>722IZOL003VD</t>
  </si>
  <si>
    <t>Izolace návleková z PE tl. 5mm pro odpadní potrubí  DN 50</t>
  </si>
  <si>
    <t>722IZOL004VD</t>
  </si>
  <si>
    <t>Izolace návleková z PE tl. 5mm pro odpadní potrubí  DN 75</t>
  </si>
  <si>
    <t>722IZOL005VD</t>
  </si>
  <si>
    <t>Izolace návleková z PE tl. 5mm pro odpadní potrubí  DN 110</t>
  </si>
  <si>
    <t>721176222R00</t>
  </si>
  <si>
    <t>Potrubí KG svodné (ležaté) v zemi, D 110 x 3,2 mm</t>
  </si>
  <si>
    <t>721176223R00</t>
  </si>
  <si>
    <t>Potrubí KG svodné (ležaté) v zemi, D 125 x 3,2 mm</t>
  </si>
  <si>
    <t>721273150RT1</t>
  </si>
  <si>
    <t>Hlavice ventilační přivětrávací HL900</t>
  </si>
  <si>
    <t>Poznámka k položce:_x000D_
přivzdušňovací ventil HL900, D 50/75/110 mm</t>
  </si>
  <si>
    <t>721273200RT3</t>
  </si>
  <si>
    <t>Souprava ventilační střešní HL souprava větrací hlavice PP HL810  D 110 mm</t>
  </si>
  <si>
    <t>721ČK004VD</t>
  </si>
  <si>
    <t>Čistíci kus HT DN75</t>
  </si>
  <si>
    <t>ks</t>
  </si>
  <si>
    <t>721ČK005VD</t>
  </si>
  <si>
    <t>Čistíci kus HT DN110</t>
  </si>
  <si>
    <t>725980122R00</t>
  </si>
  <si>
    <t>Dvířka z plastu, 150 x 200 mm</t>
  </si>
  <si>
    <t>725VP002VD</t>
  </si>
  <si>
    <t>Podlahová vpusť DN110 včetně izolační příruby, pojízdné mříže a zápachové uzávěrky</t>
  </si>
  <si>
    <t>komplet</t>
  </si>
  <si>
    <t>721194104R00</t>
  </si>
  <si>
    <t>Vyvedení odpadních výpustek, D 40 x 1,8 mm</t>
  </si>
  <si>
    <t>721194105R00</t>
  </si>
  <si>
    <t>Vyvedení odpadních výpustek, D 50 x 1,8 mm</t>
  </si>
  <si>
    <t>721194109R00</t>
  </si>
  <si>
    <t>Vyvedení odpadních výpustek, D 110 x 2,3 mm</t>
  </si>
  <si>
    <t>721290112R00</t>
  </si>
  <si>
    <t>Zkouška těsnosti kanalizace vodou DN 200 mm</t>
  </si>
  <si>
    <t>998721101R00</t>
  </si>
  <si>
    <t>Přesun hmot pro vnitřní kanalizaci, výšky do 6 m</t>
  </si>
  <si>
    <t>722</t>
  </si>
  <si>
    <t>Vnitřní vodovod</t>
  </si>
  <si>
    <t>722172611R00</t>
  </si>
  <si>
    <t>Potrubí plastové PP-R Instaplast, bez zednických výpomocí, D 20 x 2,8 mm, PN 16</t>
  </si>
  <si>
    <t>722172612R00</t>
  </si>
  <si>
    <t>Potrubí plastové PP-R Instaplast, bez zednických výpomocí, D 25 x 3,5 mm, PN 16</t>
  </si>
  <si>
    <t>722172613R00</t>
  </si>
  <si>
    <t>Potrubí plastové PP-R Instaplast, bez zednických výpomocí, D 32 x 4,4 mm, PN 16</t>
  </si>
  <si>
    <t>722181213RT7</t>
  </si>
  <si>
    <t>Izolace návleková  z PE tl. stěny 13 mm, vnitřní průměr 22 mm</t>
  </si>
  <si>
    <t>722181214RT8</t>
  </si>
  <si>
    <t>Izolace návleková z PE tl. stěny 20 mm, vnitřní průměr 25 mm</t>
  </si>
  <si>
    <t>722181215RU1</t>
  </si>
  <si>
    <t>Izolace návleková  z PE tl. stěny 25 mm, vnitřní průměr 32 mm</t>
  </si>
  <si>
    <t>Poznámka k položce:_x000D_
vnitřní průměr 32 mm</t>
  </si>
  <si>
    <t>723zlab0001VD</t>
  </si>
  <si>
    <t>Podpurný pozinkovaný žlab pro potrubí D20</t>
  </si>
  <si>
    <t>723zlab0002VD</t>
  </si>
  <si>
    <t>Podpurný pozinkovaný žlab pro potrubí D25</t>
  </si>
  <si>
    <t>723zlab0003VD</t>
  </si>
  <si>
    <t>Podpurný pozinkovaný žlab pro potrubí D32</t>
  </si>
  <si>
    <t>722280109R00</t>
  </si>
  <si>
    <t>Tlaková zkouška vodovodního potrubí DN 65 mm</t>
  </si>
  <si>
    <t>722290234R00</t>
  </si>
  <si>
    <t>Proplach a dezinfekce vodovodního potrubí DN 80 mm</t>
  </si>
  <si>
    <t>EX1MIM</t>
  </si>
  <si>
    <t>Montáž expanzní nádoby pro systém pitné vody plnoprůtočná</t>
  </si>
  <si>
    <t>NNN1IM</t>
  </si>
  <si>
    <t>Napojení SV+TV+CIR na nepřímotopný zásobníkový ohřívač</t>
  </si>
  <si>
    <t>OM1IM</t>
  </si>
  <si>
    <t>Oběhové mokroběžné elektronické čerpadlo pro systém pitné vody, Q= 0,36 m3/h, H= 1,5 m, 230 V/50 Hz</t>
  </si>
  <si>
    <t>OM1MIM</t>
  </si>
  <si>
    <t>Montáž oběhového mokroběžného elektronického čerpadla pro systém pitné vody</t>
  </si>
  <si>
    <t>723M001VD</t>
  </si>
  <si>
    <t>Manometr 0-10 bar</t>
  </si>
  <si>
    <t>725980122R00.1</t>
  </si>
  <si>
    <t>Dvířka z plastu, 300x 300 mm</t>
  </si>
  <si>
    <t>722202213R00T1IM</t>
  </si>
  <si>
    <t>Nástěnka DN15 PPR</t>
  </si>
  <si>
    <t>722238511R00</t>
  </si>
  <si>
    <t>Filtr vodovodní, vnitřní-vnitřní závit,  DN 15 mm</t>
  </si>
  <si>
    <t>722236212R00</t>
  </si>
  <si>
    <t>Kohout kulový, vnitřní-vnitřní závit, DN 15 mm</t>
  </si>
  <si>
    <t>722238611R00</t>
  </si>
  <si>
    <t>Ventil vodovodn, zpětný, 2x vnitřní závit,  DN 15 mm</t>
  </si>
  <si>
    <t>722236214R00</t>
  </si>
  <si>
    <t>Kohout kulový, vnitřní-vnitřní závit, DN 25 mm</t>
  </si>
  <si>
    <t>722224111R00</t>
  </si>
  <si>
    <t>Kohout plnicí a vypouštěcí, DN 15 mm</t>
  </si>
  <si>
    <t>722239101R00</t>
  </si>
  <si>
    <t>Montáž vodovodních armatur 2závity, G 1/2"</t>
  </si>
  <si>
    <t>722239103R00</t>
  </si>
  <si>
    <t>Montáž vodovodních armatur 2závity, G 1"</t>
  </si>
  <si>
    <t>722229101R00</t>
  </si>
  <si>
    <t>Montáž vodovodních armatur,1závit, G 1/2"</t>
  </si>
  <si>
    <t>895625487T1IM</t>
  </si>
  <si>
    <t>Protipožární prostupy potrubí certifikovaným materiálem s odolností min. EI60 vč.označení průchodů  identifikačními štítky certifikovanou firmou</t>
  </si>
  <si>
    <t>998722101R00</t>
  </si>
  <si>
    <t>Přesun hmot pro vnitřní vodovod, výšky do 6 m</t>
  </si>
  <si>
    <t>725</t>
  </si>
  <si>
    <t>Zařizovací předměty</t>
  </si>
  <si>
    <t>725122222R00</t>
  </si>
  <si>
    <t>Pisoár keramický, bílý s radarový splachovačem 24V, 50Hz,včetně zápachové uzávěrky, elektromagnetický ventil,propojovací hadice</t>
  </si>
  <si>
    <t>Poznámka k položce:_x000D_
Desing a provedení zařizovacího předmětu bude specifikován ve standardu výrobků.</t>
  </si>
  <si>
    <t>725814126R00</t>
  </si>
  <si>
    <t>Ventil rohový pro pisoáry DN 15 x DN 20</t>
  </si>
  <si>
    <t>725819402R00</t>
  </si>
  <si>
    <t>Montáž ventilu rohového bez trubičky G 1/2</t>
  </si>
  <si>
    <t>725014131RT1</t>
  </si>
  <si>
    <t>Klozet závěsný  + sedátko, bílý, včetně sedátka v bílé barvě, montáž na instalační předstěn</t>
  </si>
  <si>
    <t>726211121R00</t>
  </si>
  <si>
    <t>Modul pro WC Kombifix, UP320, h 108 cm, pro klozet závěsný  s ovládáním zepředu  s kovovou kcí</t>
  </si>
  <si>
    <t>Poznámka k položce:_x000D_
včetně soupravy pro tlumení hluku,rohového ventilu, ovladacího tlačítka.</t>
  </si>
  <si>
    <t>725119401R00</t>
  </si>
  <si>
    <t>Montáž předstěnových systémů pro zazdění</t>
  </si>
  <si>
    <t>725119306R00</t>
  </si>
  <si>
    <t>Montáž klozetu závěsného</t>
  </si>
  <si>
    <t>725017331R00</t>
  </si>
  <si>
    <t>Umývátko na šrouby, 350 x 250 mm, bílé</t>
  </si>
  <si>
    <t>725017134R00</t>
  </si>
  <si>
    <t>Umyvadlo na šrouby 50 x 45 cm, bílé</t>
  </si>
  <si>
    <t>725823121RT1</t>
  </si>
  <si>
    <t>Baterie umyvadlová stoján. ruční, vč. otvír.odpadu</t>
  </si>
  <si>
    <t>725829301R00</t>
  </si>
  <si>
    <t>Montáž baterie umyv.a dřezové stojánkové</t>
  </si>
  <si>
    <t>725860251R00</t>
  </si>
  <si>
    <t>Sifon umyvadlový chromovaný DN40</t>
  </si>
  <si>
    <t>725219401R00</t>
  </si>
  <si>
    <t>Montáž umyvadel na šrouby do zdiva</t>
  </si>
  <si>
    <t>725814107R00</t>
  </si>
  <si>
    <t>Ventil rohový s filtrem pro umyvadla a dřezy DN 15 x DN 10 včetně flexi hadičky pro dopojení baterie</t>
  </si>
  <si>
    <t>725819401R00</t>
  </si>
  <si>
    <t>Montáž ventilu rohového s trubičkou G 1/2</t>
  </si>
  <si>
    <t>725SPRCH002VD</t>
  </si>
  <si>
    <t>Skleněné sprchové dveře do niky - sklo čiré, křídlové dveře s pevným segmentem pravé 900x1970 mm</t>
  </si>
  <si>
    <t>725SPRCH004VD</t>
  </si>
  <si>
    <t>Sprchová vanička včetně noh a montažního materiálu  90x90cm bílá</t>
  </si>
  <si>
    <t>725249102R00</t>
  </si>
  <si>
    <t>Montáž sprchových mís a vaniček</t>
  </si>
  <si>
    <t>725860226R00</t>
  </si>
  <si>
    <t>Sifon ke sprchové vaničce PP, D 40/50 mm</t>
  </si>
  <si>
    <t>725849200R00</t>
  </si>
  <si>
    <t>Montáž baterií sprchových, nastavitelná výška</t>
  </si>
  <si>
    <t>725845111RT1</t>
  </si>
  <si>
    <t>Baterie sprchová nástěnná ruční, bez příslušenství</t>
  </si>
  <si>
    <t>998725101R00</t>
  </si>
  <si>
    <t>Přesun hmot pro zařizovací předměty, výšky do 6 m</t>
  </si>
  <si>
    <t>UT - Vytápění</t>
  </si>
  <si>
    <t>733 - Rozvod potrubí</t>
  </si>
  <si>
    <t>734 - Armatury</t>
  </si>
  <si>
    <t>735 - Otopná tělesa</t>
  </si>
  <si>
    <t>722 - Tepelné izolace</t>
  </si>
  <si>
    <t>0 - Ostatní</t>
  </si>
  <si>
    <t>733</t>
  </si>
  <si>
    <t>Rozvod potrubí</t>
  </si>
  <si>
    <t>733163102R00</t>
  </si>
  <si>
    <t>Potrubí z měděných trubek vytápění D 15 x 1,0 mm</t>
  </si>
  <si>
    <t>733163104R00</t>
  </si>
  <si>
    <t>Potrubí z měděných trubek vytápění D 22 x 1,0 mm</t>
  </si>
  <si>
    <t>733163105R00</t>
  </si>
  <si>
    <t>Potrubí z měděných trubek vytápění D 28 x 1,5 mm</t>
  </si>
  <si>
    <t>733167001R00</t>
  </si>
  <si>
    <t>Příplatek za zhotovení přípojky Cu 15/1</t>
  </si>
  <si>
    <t>733190306R00</t>
  </si>
  <si>
    <t>Tlaková zkouška Cu potrubí do D 42</t>
  </si>
  <si>
    <t>733napoj001VD</t>
  </si>
  <si>
    <t>Napojení na stávající rozvod - zhotovení přechodu</t>
  </si>
  <si>
    <t>998733101R00</t>
  </si>
  <si>
    <t>Přesun hmot pro rozvody potrubí, výšky do 6 m</t>
  </si>
  <si>
    <t>734</t>
  </si>
  <si>
    <t>Armatury</t>
  </si>
  <si>
    <t>734233113R00</t>
  </si>
  <si>
    <t>Kohout kulový, vnitř.-vnitř.z. DN 25</t>
  </si>
  <si>
    <t>734209115R00</t>
  </si>
  <si>
    <t>Montáž armatur závitových,se 2závity, G 1</t>
  </si>
  <si>
    <t>734213112R00</t>
  </si>
  <si>
    <t>Ventil automatický odvzdušňovací, DN 15</t>
  </si>
  <si>
    <t>734209103R00</t>
  </si>
  <si>
    <t>Montáž armatur závitových,s 1závitem, G 1/2</t>
  </si>
  <si>
    <t>732199100RM1</t>
  </si>
  <si>
    <t>Montáž orientačního štítku</t>
  </si>
  <si>
    <t>Poznámka k položce:_x000D_
včetně dodávky štítku</t>
  </si>
  <si>
    <t>998734101R00</t>
  </si>
  <si>
    <t>Přesun hmot pro armatury, výšky do 6 m</t>
  </si>
  <si>
    <t>735</t>
  </si>
  <si>
    <t>Otopná tělesa</t>
  </si>
  <si>
    <t>735157646R00</t>
  </si>
  <si>
    <t>Otopné těleso panelové Ventil Kompakt 22, v. 500 mm, dl. 1000 mm</t>
  </si>
  <si>
    <t>735157441R00</t>
  </si>
  <si>
    <t>Otopné těleso panelové Ventil Kompakt 20, v. 500 mm, dl. 500 mm</t>
  </si>
  <si>
    <t>735159340R00</t>
  </si>
  <si>
    <t>Montáž panelových těles</t>
  </si>
  <si>
    <t>734253117R00</t>
  </si>
  <si>
    <t>Regulační šroubení radiátorové pro spodní připojení typ H, provedení přímé DN 15 vč. svěrného šroubení</t>
  </si>
  <si>
    <t>Poznámka k položce:_x000D_
včetně montáže</t>
  </si>
  <si>
    <t>734223123RDT1</t>
  </si>
  <si>
    <t>Svěrné šroubení pro Cu trubku 15 x3/4"</t>
  </si>
  <si>
    <t>734209113R00</t>
  </si>
  <si>
    <t>Montáž armatur závitových,se 2závity, G 1/2</t>
  </si>
  <si>
    <t>Poznámka k položce:_x000D_
33</t>
  </si>
  <si>
    <t>734223123RDT1.1</t>
  </si>
  <si>
    <t>Termostatická hlavice,připojovací závit (M30x1,5)</t>
  </si>
  <si>
    <t>998735101R00</t>
  </si>
  <si>
    <t>Přesun hmot pro otopná tělesa, výšky do 6 m</t>
  </si>
  <si>
    <t>Tepelné izolace</t>
  </si>
  <si>
    <t>722182001RT1</t>
  </si>
  <si>
    <t>Montáž izol.skruží na potrubí přímé DN 25,sam.spoj</t>
  </si>
  <si>
    <t>Poznámka k položce:_x000D_
samolepicí spoj nebo rychlouzávěr</t>
  </si>
  <si>
    <t>631547011</t>
  </si>
  <si>
    <t>Pouzdro potrubní izolační - 15/20 mm</t>
  </si>
  <si>
    <t>631547113</t>
  </si>
  <si>
    <t>Pouzdro potrubní izolační  - 22/30 mm</t>
  </si>
  <si>
    <t>631547114</t>
  </si>
  <si>
    <t>Pouzdro potrubní izolační  - 28/30 mm</t>
  </si>
  <si>
    <t>Přesun hmot pro izolace, výšky do 6 m</t>
  </si>
  <si>
    <t>Ostatní</t>
  </si>
  <si>
    <t>VL03</t>
  </si>
  <si>
    <t>Tlaková, stavební, topná a dilatační zkouška potrubí  včetně protokolu</t>
  </si>
  <si>
    <t>VL04</t>
  </si>
  <si>
    <t>Hydraulické vyvážení soustavy, zprovoznění soustavy vytápění  a zaškolení obsluhy</t>
  </si>
  <si>
    <t>Poznámka k položce:_x000D_
včetně protokolu</t>
  </si>
  <si>
    <t>VL06</t>
  </si>
  <si>
    <t>Revize spalinové cesty včetně protokolu</t>
  </si>
  <si>
    <t>VL07</t>
  </si>
  <si>
    <t>Naplnění systému vodou s inhibitorem a odvzdušnění systému</t>
  </si>
  <si>
    <t>VZT - Vzduchotechnika</t>
  </si>
  <si>
    <t>Z1 - Zařízení č.1 - Větrání – hygienické zázemí – m.č. 101a, 103a, 103b, 103c</t>
  </si>
  <si>
    <t>Z2 - Zařízení č.2 - Větrání – hygienické zázemí – m.č. 101b</t>
  </si>
  <si>
    <t>Z3 - Zařízení č.3 - Větrání – hygienické zázemí – m.č. 101c, 102</t>
  </si>
  <si>
    <t>Z4 - Zařízení č.4 - Větrání – hygienické zázemí – m.č. 107, 111</t>
  </si>
  <si>
    <t>OČ - Ostatní činnosti</t>
  </si>
  <si>
    <t>Z1</t>
  </si>
  <si>
    <t>Zařízení č.1 - Větrání – hygienické zázemí – m.č. 101a, 103a, 103b, 103c</t>
  </si>
  <si>
    <t>Pol28</t>
  </si>
  <si>
    <t>Radiální potrubní ventilátor  vč. doběhu Průtok vzduchu: 610 m3/h (odvod). Externí tlak 150 Pa. Provedení: z ocelového pozinkového plechu opatřená černým polyesterovým lakem s montážní konzolou. Průměr připojení D=200 mm. P=147 W, I=0,6A, 230V/50Hz, m=5,0</t>
  </si>
  <si>
    <t>Poznámka k položce:_x000D_
Radiální potrubní ventilátor  vč. doběhu Průtok vzduchu: 610 m3/h (odvod). Externí tlak 150 Pa. Provedení: z ocelového pozinkového plechu opatřená černým polyesterovým lakem s montážní konzolou. Průměr připojení D=200 mm. P=147 W, I=0,6A, 230V/50Hz, m=5,0 kg, LpA=43 dB(A) akustický tlak je měřen ve volném poli ve vzdálenosti 1,5m Spínání zajistí profese elektro.</t>
  </si>
  <si>
    <t>Pol29</t>
  </si>
  <si>
    <t>Fasádní protidešťová žaluzie Rozměr: D=200 mm. Materiál hliník opatřený RAL dle fasády.</t>
  </si>
  <si>
    <t>Pol30</t>
  </si>
  <si>
    <t>Zpětná klapka  Rozměr: D=200 mm. Vsuvná, materiál pozinkovaný ocelový plech.</t>
  </si>
  <si>
    <t>Pol31</t>
  </si>
  <si>
    <t>Flexibilní hlukoizolační hadice Rozměr: D=200 mm Materiál: perforovaná vnitřní hadice, izolace ze skelných vláken tloušťky 25 mm a vnější Al obal.</t>
  </si>
  <si>
    <t>Pol32</t>
  </si>
  <si>
    <t>Talířový ventil odvodní - kovový průměru 100 mm Příslušenství: - ocelová zděř</t>
  </si>
  <si>
    <t>Pol33</t>
  </si>
  <si>
    <t>Talířový ventil odvodní - kovový průměru 160 mm Příslušenství: - ocelová zděř</t>
  </si>
  <si>
    <t>Pol34</t>
  </si>
  <si>
    <t>Flexibilní hlukoizolační hadice Rozměr: D=100 mm Materiál: perforovaná vnitřní hadice, izolace ze skelných vláken tloušťky 25 mm a vnější Al obal.</t>
  </si>
  <si>
    <t>Pol35</t>
  </si>
  <si>
    <t>Flexibilní hlukoizolační hadice Rozměr: D=160 mm Materiál: perforovaná vnitřní hadice, izolace ze skelných vláken tloušťky 25 mm a vnější Al obal.</t>
  </si>
  <si>
    <t>Pol36</t>
  </si>
  <si>
    <t>Ocelové pozinkované potrubí kruhové skupiny I., tř. těsnosti C dle EN 12237 DN 100, 35% tvarových kusů</t>
  </si>
  <si>
    <t>bm</t>
  </si>
  <si>
    <t>Pol37</t>
  </si>
  <si>
    <t>Ocelové pozinkované potrubí kruhové skupiny I., tř. těsnosti C dle EN 12237 DN 160, 35% tvarových kusů</t>
  </si>
  <si>
    <t>Pol38</t>
  </si>
  <si>
    <t>Ocelové pozinkované potrubí kruhové skupiny I., tř. těsnosti C dle EN 12237 DN 180, 35% tvarových kusů</t>
  </si>
  <si>
    <t>Pol39</t>
  </si>
  <si>
    <t>Ocelové pozinkované potrubí kruhové skupiny I., tř. těsnosti C dle EN 12237 DN 200, 35% tvarových kusů</t>
  </si>
  <si>
    <t>Pol40</t>
  </si>
  <si>
    <t>Tepelná izolace  Kaučuková samolepící tepelná izolace tl. 25 mm s Al polepem od exteriéru po zpětnou klapku</t>
  </si>
  <si>
    <t>Pol41</t>
  </si>
  <si>
    <t>Spojovací a těsnicí materiál vzt potrubí. Pozinkované šrouby, matice podložky, spony, smršťovací pásky za  studena, tmely bez silikonu.</t>
  </si>
  <si>
    <t>Pol42</t>
  </si>
  <si>
    <t>Závěsy a uchycení vzt potrubí. Pozinkované závitové tyče M8, M10, M12, ocelové profily různých typů, všechny nezbytné montážní  listy (rozměry odpovídající hmotnosti kanálů), pozinkované šrouby, matice, podložky, hmoždinky pro velkou zátěž, pozinkované ná</t>
  </si>
  <si>
    <t>Pol43</t>
  </si>
  <si>
    <t>Dveřní mřížka 300x100mm</t>
  </si>
  <si>
    <t>Z2</t>
  </si>
  <si>
    <t>Zařízení č.2 - Větrání – hygienické zázemí – m.č. 101b</t>
  </si>
  <si>
    <t>Pol44</t>
  </si>
  <si>
    <t>Radiální potrubní ventilátor  vč. doběhu Průtok vzduchu: 130 m3/h (odvod). Externí tlak 150 Pa. Provedení: z ocelového pozinkového plechu opatřená černým polyesterovým lakem s montážní konzolou. Průměr připojení D=125 mm. P=60 W, I=0,27A, 230V/50Hz, m=3,0</t>
  </si>
  <si>
    <t>Pol45</t>
  </si>
  <si>
    <t>Fasádní protidešťová žaluzie Rozměr: D=125 mm. Materiál hliník opatřený RAL dle fasády.</t>
  </si>
  <si>
    <t>Pol46</t>
  </si>
  <si>
    <t>Zpětná klapka  Rozměr: D=125 mm. Vsuvná, materiál pozinkovaný ocelový plech.</t>
  </si>
  <si>
    <t>Pol47</t>
  </si>
  <si>
    <t>Flexibilní hlukoizolační hadice Rozměr: D=125 mm Materiál: perforovaná vnitřní hadice, izolace ze skelných vláken tloušťky 25 mm a vnější Al obal.</t>
  </si>
  <si>
    <t>Pol48</t>
  </si>
  <si>
    <t>Pol49</t>
  </si>
  <si>
    <t>Talířový ventil odvodní - kovový průměru 125 mm Příslušenství: - ocelová zděř</t>
  </si>
  <si>
    <t>Pol50</t>
  </si>
  <si>
    <t>Ocelové pozinkované potrubí kruhové skupiny I., tř. těsnosti C dle EN 12237 DN 125, 35% tvarových kusů</t>
  </si>
  <si>
    <t>Z3</t>
  </si>
  <si>
    <t>Zařízení č.3 - Větrání – hygienické zázemí – m.č. 101c, 102</t>
  </si>
  <si>
    <t>Pol51</t>
  </si>
  <si>
    <t xml:space="preserve">Radiální potrubní ventilátor  vč. doběhu Průtok vzduchu: 80 m3/h (odvod). Externí tlak 150 Pa. Provedení: z ocelového pozinkového plechu opatřená černým polyesterovým lakem s montážní konzolou. Průměr připojení D=125 mm. P=60 W, I=0,27A, 230V/50Hz, m=3,0 </t>
  </si>
  <si>
    <t>Z4</t>
  </si>
  <si>
    <t>Zařízení č.4 - Větrání – hygienické zázemí – m.č. 107, 111</t>
  </si>
  <si>
    <t>Pol52</t>
  </si>
  <si>
    <t>Radiální potrubní ventilátor  vč. doběhu Průtok vzduchu: 230 m3/h (odvod). Externí tlak 150 Pa. Provedení: z ocelového pozinkového plechu opatřená černým polyesterovým lakem s montážní konzolou. Průměr připojení D=125 mm. P=60 W, I=0,27A, 230V/50Hz, m=3,0</t>
  </si>
  <si>
    <t>OČ</t>
  </si>
  <si>
    <t>Ostatní činnosti</t>
  </si>
  <si>
    <t>Pol53</t>
  </si>
  <si>
    <t>Inženýrská a kompletační činnost</t>
  </si>
  <si>
    <t>h</t>
  </si>
  <si>
    <t>Pol54</t>
  </si>
  <si>
    <t>Vypracování předávací dokumentace a dokumentace skutečného stavu</t>
  </si>
  <si>
    <t>Pol55</t>
  </si>
  <si>
    <t>Doprava</t>
  </si>
  <si>
    <t>Pol56</t>
  </si>
  <si>
    <t>Popisné štítky hlavních zařízení a potrubí</t>
  </si>
  <si>
    <t>Pol57</t>
  </si>
  <si>
    <t>Pomocné lešení a montážní plošiny, jeřab pro vyzvednutí vzduchotechnické a kondenzačních jednotek do výšky cca 8 m.</t>
  </si>
  <si>
    <t>dnů</t>
  </si>
  <si>
    <t>Pol58</t>
  </si>
  <si>
    <t>Tmel akrylátový na dotěsnění netěsností při montáži.</t>
  </si>
  <si>
    <t>Pol59</t>
  </si>
  <si>
    <t>Nátěry neošetřených konstrukcí.</t>
  </si>
  <si>
    <t>Pol60</t>
  </si>
  <si>
    <t>Zprovoznění a zaregulování systému VZT, revize + zaškolení</t>
  </si>
  <si>
    <t>Pol61</t>
  </si>
  <si>
    <t>Komplexní vyzkoušení, zkušební provoz</t>
  </si>
  <si>
    <t>EL - Silnoproudé elektroinstalace</t>
  </si>
  <si>
    <t>01 - Trubková vedení, krabice, svorky</t>
  </si>
  <si>
    <t>D1 - Materiál nosný:</t>
  </si>
  <si>
    <t>02 - Ocelové konstrukce</t>
  </si>
  <si>
    <t>08 - Vodiče, šňůry a kabely měděné</t>
  </si>
  <si>
    <t>D2 - Materiál nosný: (+ 5% prořez)</t>
  </si>
  <si>
    <t>D3 - Ukončení vodičů</t>
  </si>
  <si>
    <t>D4 - Spínací, spouštěcí a regulační ústrojí</t>
  </si>
  <si>
    <t>D5 - Ovládací, signální a návěstní přístroje</t>
  </si>
  <si>
    <t>D6 - Rozvodnice oceloplech. a plastové</t>
  </si>
  <si>
    <t>D7 - Dodávka:</t>
  </si>
  <si>
    <t>D8 - Svítidla a osvětlovací zařízení</t>
  </si>
  <si>
    <t>D9 - Vedení uzemňovací</t>
  </si>
  <si>
    <t>OST - Ostatní</t>
  </si>
  <si>
    <t>01</t>
  </si>
  <si>
    <t>Trubková vedení, krabice, svorky</t>
  </si>
  <si>
    <t>010301</t>
  </si>
  <si>
    <t>Krabice přístrojová KPR 68-om, KPR 68/L-sádr,</t>
  </si>
  <si>
    <t>010322</t>
  </si>
  <si>
    <t>Krabice odbočná K0 97 om., KU 68LA/3 sádr.,</t>
  </si>
  <si>
    <t>010313</t>
  </si>
  <si>
    <t>KO 100 bez zapojení</t>
  </si>
  <si>
    <t>010323</t>
  </si>
  <si>
    <t>Ekvipotenciální přípojnice</t>
  </si>
  <si>
    <t>D1</t>
  </si>
  <si>
    <t>Materiál nosný:</t>
  </si>
  <si>
    <t>Pol1</t>
  </si>
  <si>
    <t>Krabice přístrojová kompletní KPR 68-om, KPR 68/L-sádr,</t>
  </si>
  <si>
    <t>Pol2</t>
  </si>
  <si>
    <t>Krabice odbočná kompletní K0 97 om., KU 68LA/3 sádr.,</t>
  </si>
  <si>
    <t>Pol3</t>
  </si>
  <si>
    <t>Krabice odbočná KO 100</t>
  </si>
  <si>
    <t>Pol4</t>
  </si>
  <si>
    <t>Ekvipotenciální přípojnice (do KO100x100)</t>
  </si>
  <si>
    <t>02</t>
  </si>
  <si>
    <t>Ocelové konstrukce</t>
  </si>
  <si>
    <t>020952</t>
  </si>
  <si>
    <t>Výstr. a označovací tabulka A2-A5 - rozváděč</t>
  </si>
  <si>
    <t>Pol5</t>
  </si>
  <si>
    <t>Výstražná tabulka A5 - rozváděč</t>
  </si>
  <si>
    <t>08</t>
  </si>
  <si>
    <t>Vodiče, šňůry a kabely měděné</t>
  </si>
  <si>
    <t>800101</t>
  </si>
  <si>
    <t>CYKY-J 3x1,5</t>
  </si>
  <si>
    <t>800101.1</t>
  </si>
  <si>
    <t>CYKY-J 3x2,5</t>
  </si>
  <si>
    <t>800109</t>
  </si>
  <si>
    <t>CYKY-O 4x1,5</t>
  </si>
  <si>
    <t>800113S</t>
  </si>
  <si>
    <t>CYKY-J 5x10</t>
  </si>
  <si>
    <t>D2</t>
  </si>
  <si>
    <t>Materiál nosný: (+ 5% prořez)</t>
  </si>
  <si>
    <t>Pol6</t>
  </si>
  <si>
    <t>Pol7</t>
  </si>
  <si>
    <t>Pol8</t>
  </si>
  <si>
    <t>Pol9</t>
  </si>
  <si>
    <t>D3</t>
  </si>
  <si>
    <t>Ukončení vodičů</t>
  </si>
  <si>
    <t>100101</t>
  </si>
  <si>
    <t>Ukončení Cu a Al drátů a lan Do 16 mm2</t>
  </si>
  <si>
    <t>100251</t>
  </si>
  <si>
    <t>Ukončení kabelů záklopkou Do 4x10 mm2</t>
  </si>
  <si>
    <t>100259</t>
  </si>
  <si>
    <t>Ukončení kabelů záklopkou Do 5x10 mm2</t>
  </si>
  <si>
    <t>D4</t>
  </si>
  <si>
    <t>Spínací, spouštěcí a regulační ústrojí</t>
  </si>
  <si>
    <t>110041</t>
  </si>
  <si>
    <t>Spínače polozapuštěné a zapuštěné Jednopólový - řazení 1</t>
  </si>
  <si>
    <t>111011</t>
  </si>
  <si>
    <t>Zásuvky a vidlice polozapuš. a zapuštěné 10/16A</t>
  </si>
  <si>
    <t>Pol10</t>
  </si>
  <si>
    <t>Spínače - bílé příslušenství řazení 1</t>
  </si>
  <si>
    <t>Pol11</t>
  </si>
  <si>
    <t>Zásuvky - bílé příslušenství jednonásobná</t>
  </si>
  <si>
    <t>Pol12</t>
  </si>
  <si>
    <t>Zásuvky - bílé příslušenství jednonásobná + ochrana přetí 3.typ</t>
  </si>
  <si>
    <t>D5</t>
  </si>
  <si>
    <t>Ovládací, signální a návěstní přístroje</t>
  </si>
  <si>
    <t>140431S</t>
  </si>
  <si>
    <t>Montáž čidla</t>
  </si>
  <si>
    <t>140461</t>
  </si>
  <si>
    <t>Tlačítkový ovladač zapuštěný</t>
  </si>
  <si>
    <t>Pol13</t>
  </si>
  <si>
    <t>Stropní pohybové čidlo vč. příslušenství</t>
  </si>
  <si>
    <t>Pol14</t>
  </si>
  <si>
    <t>Domovní strážce vč. příslušenství</t>
  </si>
  <si>
    <t>Pol15</t>
  </si>
  <si>
    <t>Tlačít. ovladač - bílé příslušenství řazení 1/0 + časový spínač</t>
  </si>
  <si>
    <t>D6</t>
  </si>
  <si>
    <t>Rozvodnice oceloplech. a plastové</t>
  </si>
  <si>
    <t>190003</t>
  </si>
  <si>
    <t>Montáž: Do 100 kg</t>
  </si>
  <si>
    <t>D7</t>
  </si>
  <si>
    <t>Dodávka:</t>
  </si>
  <si>
    <t>Pol16</t>
  </si>
  <si>
    <t>Rozváděč Rp</t>
  </si>
  <si>
    <t>Pol17</t>
  </si>
  <si>
    <t>Rozváděč R11</t>
  </si>
  <si>
    <t>D8</t>
  </si>
  <si>
    <t>Svítidla a osvětlovací zařízení</t>
  </si>
  <si>
    <t>201043S</t>
  </si>
  <si>
    <t>Svítidla LED Do 80W</t>
  </si>
  <si>
    <t>Pol18</t>
  </si>
  <si>
    <t>Svítidla LED - vč. led, přísluš. a recyklace Nouzové</t>
  </si>
  <si>
    <t>Pol19</t>
  </si>
  <si>
    <t>LED svítidla - vč. zdrojů, příslušenství a recyklace, 4000K 1x27W - IP44</t>
  </si>
  <si>
    <t>Pol20</t>
  </si>
  <si>
    <t>LED svítidla - vč. zdrojů, příslušenství a recyklace, 4000K 1x14W</t>
  </si>
  <si>
    <t>Pol21</t>
  </si>
  <si>
    <t>LED svítidla - vč. zdrojů, příslušenství a recyklace, 4000K 1x27W</t>
  </si>
  <si>
    <t>Pol22</t>
  </si>
  <si>
    <t>LED svítidla - vč. zdrojů, příslušenství a recyklace, 4000K 1x34W - IP44</t>
  </si>
  <si>
    <t>Pol23</t>
  </si>
  <si>
    <t>STROPNÍ  - 30W</t>
  </si>
  <si>
    <t>D9</t>
  </si>
  <si>
    <t>Vedení uzemňovací</t>
  </si>
  <si>
    <t>220451</t>
  </si>
  <si>
    <t>Ochranné pospojování Cu 4-25 mm2 v omítce nebo volně</t>
  </si>
  <si>
    <t>Pol24</t>
  </si>
  <si>
    <t>Silové vodiče CYA 4 mm2 zelenožlutý</t>
  </si>
  <si>
    <t>Pol25</t>
  </si>
  <si>
    <t>Silové vodiče CYA 10 mm2 zelenožlutý</t>
  </si>
  <si>
    <t>Pol26</t>
  </si>
  <si>
    <t>Silové vodiče CYA 16 mm2 zelenožlutý</t>
  </si>
  <si>
    <t>Pol27</t>
  </si>
  <si>
    <t>Svorka uzemňovací vč. pásky</t>
  </si>
  <si>
    <t>OST</t>
  </si>
  <si>
    <t>OST-01</t>
  </si>
  <si>
    <t xml:space="preserve">Revize el. zařízení </t>
  </si>
  <si>
    <t>hod.</t>
  </si>
  <si>
    <t>512</t>
  </si>
  <si>
    <t>-1215248747</t>
  </si>
  <si>
    <t>OST-02</t>
  </si>
  <si>
    <t>Zednické práce vč. mat.</t>
  </si>
  <si>
    <t>-541863738</t>
  </si>
  <si>
    <t>OST-03</t>
  </si>
  <si>
    <t>Demontáže</t>
  </si>
  <si>
    <t>-836121608</t>
  </si>
  <si>
    <t>OST-04</t>
  </si>
  <si>
    <t>Koordinace stáv. a nového stavu vč. mat.</t>
  </si>
  <si>
    <t>23084960</t>
  </si>
  <si>
    <t>OST-05</t>
  </si>
  <si>
    <t>Slaboproud podle bodu IX. technické zprávy vč. mat.</t>
  </si>
  <si>
    <t>1649799505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</si>
</sst>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9" fillId="0" borderId="0" applyNumberFormat="0" applyFill="0" applyBorder="0" applyAlignment="0" applyProtection="0"/>
  </cellStyleXfs>
  <cellXfs count="23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8"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8"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23" fillId="4" borderId="0" xfId="0" applyFont="1" applyFill="1" applyAlignment="1">
      <alignment horizontal="center" vertic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5" fillId="0" borderId="0" xfId="0" applyFont="1" applyAlignment="1">
      <alignment horizontal="left" vertical="center"/>
    </xf>
    <xf numFmtId="0" fontId="25" fillId="0" borderId="0" xfId="0" applyFont="1" applyAlignment="1">
      <alignment vertical="center"/>
    </xf>
    <xf numFmtId="4" fontId="25" fillId="0" borderId="0" xfId="0" applyNumberFormat="1" applyFont="1" applyAlignment="1">
      <alignment vertical="center"/>
    </xf>
    <xf numFmtId="0" fontId="4" fillId="0" borderId="0" xfId="0" applyFont="1" applyAlignment="1">
      <alignment horizontal="center" vertical="center"/>
    </xf>
    <xf numFmtId="4" fontId="21" fillId="0" borderId="14" xfId="0" applyNumberFormat="1" applyFont="1" applyBorder="1" applyAlignment="1">
      <alignment vertical="center"/>
    </xf>
    <xf numFmtId="4" fontId="21" fillId="0" borderId="0" xfId="0" applyNumberFormat="1" applyFont="1" applyAlignment="1">
      <alignment vertical="center"/>
    </xf>
    <xf numFmtId="166" fontId="21" fillId="0" borderId="0" xfId="0" applyNumberFormat="1" applyFont="1" applyAlignment="1">
      <alignment vertical="center"/>
    </xf>
    <xf numFmtId="4" fontId="21" fillId="0" borderId="15" xfId="0" applyNumberFormat="1" applyFont="1" applyBorder="1" applyAlignment="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3" fillId="0" borderId="0" xfId="0" applyFont="1" applyAlignment="1">
      <alignment horizontal="center" vertical="center"/>
    </xf>
    <xf numFmtId="4" fontId="30" fillId="0" borderId="14" xfId="0" applyNumberFormat="1" applyFont="1" applyBorder="1" applyAlignment="1">
      <alignment vertical="center"/>
    </xf>
    <xf numFmtId="4" fontId="30" fillId="0" borderId="0" xfId="0" applyNumberFormat="1" applyFont="1" applyAlignment="1">
      <alignment vertical="center"/>
    </xf>
    <xf numFmtId="166" fontId="30" fillId="0" borderId="0" xfId="0" applyNumberFormat="1" applyFont="1" applyAlignment="1">
      <alignment vertical="center"/>
    </xf>
    <xf numFmtId="4" fontId="30" fillId="0" borderId="15" xfId="0" applyNumberFormat="1" applyFont="1" applyBorder="1" applyAlignment="1">
      <alignment vertical="center"/>
    </xf>
    <xf numFmtId="0" fontId="5" fillId="0" borderId="0" xfId="0" applyFont="1" applyAlignment="1">
      <alignment horizontal="left" vertical="center"/>
    </xf>
    <xf numFmtId="4" fontId="30" fillId="0" borderId="19" xfId="0" applyNumberFormat="1" applyFont="1" applyBorder="1" applyAlignment="1">
      <alignment vertical="center"/>
    </xf>
    <xf numFmtId="4" fontId="30" fillId="0" borderId="20" xfId="0" applyNumberFormat="1" applyFont="1" applyBorder="1" applyAlignment="1">
      <alignment vertical="center"/>
    </xf>
    <xf numFmtId="166" fontId="30" fillId="0" borderId="20" xfId="0" applyNumberFormat="1" applyFont="1" applyBorder="1" applyAlignment="1">
      <alignment vertical="center"/>
    </xf>
    <xf numFmtId="4" fontId="30" fillId="0" borderId="21" xfId="0" applyNumberFormat="1" applyFont="1" applyBorder="1" applyAlignment="1">
      <alignment vertical="center"/>
    </xf>
    <xf numFmtId="0" fontId="31" fillId="0" borderId="0" xfId="0" applyFont="1" applyAlignment="1">
      <alignment horizontal="left" vertical="center"/>
    </xf>
    <xf numFmtId="0" fontId="0" fillId="0" borderId="3" xfId="0" applyBorder="1" applyAlignment="1">
      <alignment vertical="center" wrapText="1"/>
    </xf>
    <xf numFmtId="0" fontId="18"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3" fillId="4" borderId="0" xfId="0" applyFont="1" applyFill="1" applyAlignment="1">
      <alignment horizontal="left" vertical="center"/>
    </xf>
    <xf numFmtId="0" fontId="23" fillId="4" borderId="0" xfId="0" applyFont="1" applyFill="1" applyAlignment="1">
      <alignment horizontal="right" vertical="center"/>
    </xf>
    <xf numFmtId="0" fontId="32"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3" fillId="4" borderId="1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8" xfId="0" applyFont="1" applyFill="1" applyBorder="1" applyAlignment="1">
      <alignment horizontal="center" vertical="center" wrapText="1"/>
    </xf>
    <xf numFmtId="4" fontId="25" fillId="0" borderId="0" xfId="0" applyNumberFormat="1" applyFont="1"/>
    <xf numFmtId="166" fontId="33" fillId="0" borderId="12" xfId="0" applyNumberFormat="1" applyFont="1" applyBorder="1"/>
    <xf numFmtId="166" fontId="33" fillId="0" borderId="13" xfId="0" applyNumberFormat="1" applyFont="1" applyBorder="1"/>
    <xf numFmtId="4" fontId="34"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3" fillId="0" borderId="22" xfId="0" applyFont="1" applyBorder="1" applyAlignment="1">
      <alignment horizontal="center" vertical="center"/>
    </xf>
    <xf numFmtId="49" fontId="23" fillId="0" borderId="22" xfId="0" applyNumberFormat="1" applyFont="1" applyBorder="1" applyAlignment="1">
      <alignment horizontal="left" vertical="center" wrapText="1"/>
    </xf>
    <xf numFmtId="0" fontId="23" fillId="0" borderId="22" xfId="0" applyFont="1" applyBorder="1" applyAlignment="1">
      <alignment horizontal="left" vertical="center" wrapText="1"/>
    </xf>
    <xf numFmtId="0" fontId="23" fillId="0" borderId="22" xfId="0" applyFont="1" applyBorder="1" applyAlignment="1">
      <alignment horizontal="center" vertical="center" wrapText="1"/>
    </xf>
    <xf numFmtId="167" fontId="23" fillId="0" borderId="22" xfId="0" applyNumberFormat="1" applyFont="1" applyBorder="1" applyAlignment="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lignment vertical="center"/>
    </xf>
    <xf numFmtId="0" fontId="24" fillId="2" borderId="14" xfId="0" applyFont="1" applyFill="1" applyBorder="1" applyAlignment="1" applyProtection="1">
      <alignment horizontal="left" vertical="center"/>
      <protection locked="0"/>
    </xf>
    <xf numFmtId="0" fontId="24" fillId="0" borderId="0" xfId="0" applyFont="1" applyAlignment="1">
      <alignment horizontal="center" vertical="center"/>
    </xf>
    <xf numFmtId="166" fontId="24" fillId="0" borderId="0" xfId="0" applyNumberFormat="1" applyFont="1" applyAlignment="1">
      <alignment vertical="center"/>
    </xf>
    <xf numFmtId="166" fontId="24" fillId="0" borderId="15" xfId="0" applyNumberFormat="1" applyFont="1" applyBorder="1" applyAlignment="1">
      <alignment vertical="center"/>
    </xf>
    <xf numFmtId="0" fontId="23" fillId="0" borderId="0" xfId="0" applyFont="1" applyAlignment="1">
      <alignment horizontal="left" vertical="center"/>
    </xf>
    <xf numFmtId="4" fontId="0" fillId="0" borderId="0" xfId="0" applyNumberFormat="1" applyAlignment="1">
      <alignment vertical="center"/>
    </xf>
    <xf numFmtId="0" fontId="9" fillId="0" borderId="3" xfId="0" applyFont="1" applyBorder="1" applyAlignment="1">
      <alignment vertical="center"/>
    </xf>
    <xf numFmtId="0" fontId="35"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36" fillId="0" borderId="22" xfId="0" applyFont="1" applyBorder="1" applyAlignment="1">
      <alignment horizontal="center" vertical="center"/>
    </xf>
    <xf numFmtId="49" fontId="36" fillId="0" borderId="22" xfId="0" applyNumberFormat="1" applyFont="1" applyBorder="1" applyAlignment="1">
      <alignment horizontal="left" vertical="center" wrapText="1"/>
    </xf>
    <xf numFmtId="0" fontId="36" fillId="0" borderId="22" xfId="0" applyFont="1" applyBorder="1" applyAlignment="1">
      <alignment horizontal="left" vertical="center" wrapText="1"/>
    </xf>
    <xf numFmtId="0" fontId="36" fillId="0" borderId="22" xfId="0" applyFont="1" applyBorder="1" applyAlignment="1">
      <alignment horizontal="center" vertical="center" wrapText="1"/>
    </xf>
    <xf numFmtId="167" fontId="36" fillId="0" borderId="22" xfId="0" applyNumberFormat="1" applyFont="1" applyBorder="1" applyAlignment="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Alignment="1">
      <alignment horizontal="center" vertical="center"/>
    </xf>
    <xf numFmtId="0" fontId="12" fillId="0" borderId="3"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0" xfId="0" applyFont="1" applyAlignment="1" applyProtection="1">
      <alignment vertical="center"/>
      <protection locked="0"/>
    </xf>
    <xf numFmtId="0" fontId="12" fillId="0" borderId="14" xfId="0" applyFont="1" applyBorder="1" applyAlignment="1">
      <alignment vertical="center"/>
    </xf>
    <xf numFmtId="0" fontId="12" fillId="0" borderId="15" xfId="0" applyFont="1" applyBorder="1" applyAlignment="1">
      <alignment vertical="center"/>
    </xf>
    <xf numFmtId="0" fontId="38" fillId="0" borderId="0" xfId="0" applyFont="1" applyAlignment="1">
      <alignment vertical="center" wrapText="1"/>
    </xf>
    <xf numFmtId="0" fontId="0" fillId="0" borderId="0" xfId="0" applyAlignment="1" applyProtection="1">
      <alignment vertical="center"/>
      <protection locked="0"/>
    </xf>
    <xf numFmtId="0" fontId="0" fillId="0" borderId="14" xfId="0" applyBorder="1" applyAlignment="1">
      <alignment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lignment horizontal="center" vertical="center"/>
    </xf>
    <xf numFmtId="0" fontId="0" fillId="0" borderId="20" xfId="0" applyBorder="1" applyAlignment="1">
      <alignment vertical="center"/>
    </xf>
    <xf numFmtId="166" fontId="24" fillId="0" borderId="20" xfId="0" applyNumberFormat="1" applyFont="1" applyBorder="1" applyAlignment="1">
      <alignment vertical="center"/>
    </xf>
    <xf numFmtId="166" fontId="24" fillId="0" borderId="21" xfId="0" applyNumberFormat="1" applyFont="1" applyBorder="1" applyAlignment="1">
      <alignment vertical="center"/>
    </xf>
    <xf numFmtId="0" fontId="0" fillId="0" borderId="0" xfId="0"/>
    <xf numFmtId="4" fontId="19"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3" borderId="7" xfId="0" applyNumberFormat="1" applyFon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4" fillId="3" borderId="7" xfId="0" applyFont="1" applyFill="1" applyBorder="1" applyAlignment="1">
      <alignment horizontal="lef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8"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4" fontId="29" fillId="0" borderId="0" xfId="0" applyNumberFormat="1" applyFont="1" applyAlignment="1">
      <alignment vertical="center"/>
    </xf>
    <xf numFmtId="0" fontId="29" fillId="0" borderId="0" xfId="0" applyFont="1" applyAlignment="1">
      <alignment vertical="center"/>
    </xf>
    <xf numFmtId="0" fontId="28" fillId="0" borderId="0" xfId="0" applyFont="1" applyAlignment="1">
      <alignment horizontal="left" vertical="center" wrapText="1"/>
    </xf>
    <xf numFmtId="0" fontId="23" fillId="4" borderId="6" xfId="0" applyFont="1" applyFill="1" applyBorder="1" applyAlignment="1">
      <alignment horizontal="center" vertical="center"/>
    </xf>
    <xf numFmtId="0" fontId="23" fillId="4" borderId="7" xfId="0" applyFont="1" applyFill="1" applyBorder="1" applyAlignment="1">
      <alignment horizontal="left" vertical="center"/>
    </xf>
    <xf numFmtId="0" fontId="23" fillId="4" borderId="7" xfId="0" applyFont="1" applyFill="1" applyBorder="1" applyAlignment="1">
      <alignment horizontal="right" vertical="center"/>
    </xf>
    <xf numFmtId="0" fontId="23" fillId="4" borderId="7" xfId="0" applyFont="1" applyFill="1" applyBorder="1" applyAlignment="1">
      <alignment horizontal="center" vertical="center"/>
    </xf>
    <xf numFmtId="0" fontId="23" fillId="4" borderId="8" xfId="0" applyFont="1" applyFill="1" applyBorder="1" applyAlignment="1">
      <alignment horizontal="left" vertical="center"/>
    </xf>
    <xf numFmtId="4" fontId="25" fillId="0" borderId="0" xfId="0" applyNumberFormat="1" applyFont="1" applyAlignment="1">
      <alignment horizontal="right" vertical="center"/>
    </xf>
    <xf numFmtId="4" fontId="25"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22" fillId="0" borderId="14" xfId="0" applyFont="1" applyBorder="1" applyAlignment="1">
      <alignment horizontal="left" vertical="center"/>
    </xf>
    <xf numFmtId="0" fontId="22" fillId="0" borderId="0" xfId="0" applyFont="1" applyAlignment="1">
      <alignment horizontal="left" vertical="center"/>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1"/>
  <sheetViews>
    <sheetView showGridLines="0" tabSelected="1" workbookViewId="0">
      <selection activeCell="AO11" sqref="AO11"/>
    </sheetView>
  </sheetViews>
  <sheetFormatPr defaultRowHeight="11.2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c r="A1" s="16" t="s">
        <v>0</v>
      </c>
      <c r="AZ1" s="16" t="s">
        <v>1</v>
      </c>
      <c r="BA1" s="16" t="s">
        <v>2</v>
      </c>
      <c r="BB1" s="16" t="s">
        <v>3</v>
      </c>
      <c r="BT1" s="16" t="s">
        <v>4</v>
      </c>
      <c r="BU1" s="16" t="s">
        <v>4</v>
      </c>
      <c r="BV1" s="16" t="s">
        <v>5</v>
      </c>
    </row>
    <row r="2" spans="1:74" ht="36.950000000000003" customHeight="1">
      <c r="AR2" s="191"/>
      <c r="AS2" s="191"/>
      <c r="AT2" s="191"/>
      <c r="AU2" s="191"/>
      <c r="AV2" s="191"/>
      <c r="AW2" s="191"/>
      <c r="AX2" s="191"/>
      <c r="AY2" s="191"/>
      <c r="AZ2" s="191"/>
      <c r="BA2" s="191"/>
      <c r="BB2" s="191"/>
      <c r="BC2" s="191"/>
      <c r="BD2" s="191"/>
      <c r="BE2" s="191"/>
      <c r="BS2" s="17" t="s">
        <v>6</v>
      </c>
      <c r="BT2" s="17" t="s">
        <v>7</v>
      </c>
    </row>
    <row r="3" spans="1:74"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ht="24.95" customHeight="1">
      <c r="B4" s="20"/>
      <c r="D4" s="21" t="s">
        <v>9</v>
      </c>
      <c r="AR4" s="20"/>
      <c r="AS4" s="22" t="s">
        <v>10</v>
      </c>
      <c r="BE4" s="23" t="s">
        <v>11</v>
      </c>
      <c r="BS4" s="17" t="s">
        <v>12</v>
      </c>
    </row>
    <row r="5" spans="1:74" ht="12" customHeight="1">
      <c r="B5" s="20"/>
      <c r="D5" s="24" t="s">
        <v>13</v>
      </c>
      <c r="K5" s="202" t="s">
        <v>14</v>
      </c>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R5" s="20"/>
      <c r="BE5" s="199" t="s">
        <v>15</v>
      </c>
      <c r="BS5" s="17" t="s">
        <v>6</v>
      </c>
    </row>
    <row r="6" spans="1:74" ht="36.950000000000003" customHeight="1">
      <c r="B6" s="20"/>
      <c r="D6" s="26" t="s">
        <v>16</v>
      </c>
      <c r="K6" s="203" t="s">
        <v>17</v>
      </c>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R6" s="20"/>
      <c r="BE6" s="200"/>
      <c r="BS6" s="17" t="s">
        <v>6</v>
      </c>
    </row>
    <row r="7" spans="1:74" ht="12" customHeight="1">
      <c r="B7" s="20"/>
      <c r="D7" s="27" t="s">
        <v>18</v>
      </c>
      <c r="K7" s="25" t="s">
        <v>1</v>
      </c>
      <c r="AK7" s="27" t="s">
        <v>19</v>
      </c>
      <c r="AN7" s="25" t="s">
        <v>1</v>
      </c>
      <c r="AR7" s="20"/>
      <c r="BE7" s="200"/>
      <c r="BS7" s="17" t="s">
        <v>6</v>
      </c>
    </row>
    <row r="8" spans="1:74" ht="12" customHeight="1">
      <c r="B8" s="20"/>
      <c r="D8" s="27" t="s">
        <v>20</v>
      </c>
      <c r="K8" s="25" t="s">
        <v>21</v>
      </c>
      <c r="AK8" s="27" t="s">
        <v>22</v>
      </c>
      <c r="AN8" s="28" t="s">
        <v>28</v>
      </c>
      <c r="AR8" s="20"/>
      <c r="BE8" s="200"/>
      <c r="BS8" s="17" t="s">
        <v>6</v>
      </c>
    </row>
    <row r="9" spans="1:74" ht="14.45" customHeight="1">
      <c r="B9" s="20"/>
      <c r="AR9" s="20"/>
      <c r="BE9" s="200"/>
      <c r="BS9" s="17" t="s">
        <v>6</v>
      </c>
    </row>
    <row r="10" spans="1:74" ht="12" customHeight="1">
      <c r="B10" s="20"/>
      <c r="D10" s="27" t="s">
        <v>23</v>
      </c>
      <c r="AK10" s="27" t="s">
        <v>24</v>
      </c>
      <c r="AN10" s="25" t="s">
        <v>1</v>
      </c>
      <c r="AR10" s="20"/>
      <c r="BE10" s="200"/>
      <c r="BS10" s="17" t="s">
        <v>6</v>
      </c>
    </row>
    <row r="11" spans="1:74" ht="18.399999999999999" customHeight="1">
      <c r="B11" s="20"/>
      <c r="E11" s="25" t="s">
        <v>25</v>
      </c>
      <c r="AK11" s="27" t="s">
        <v>26</v>
      </c>
      <c r="AN11" s="25" t="s">
        <v>1</v>
      </c>
      <c r="AR11" s="20"/>
      <c r="BE11" s="200"/>
      <c r="BS11" s="17" t="s">
        <v>6</v>
      </c>
    </row>
    <row r="12" spans="1:74" ht="6.95" customHeight="1">
      <c r="B12" s="20"/>
      <c r="AR12" s="20"/>
      <c r="BE12" s="200"/>
      <c r="BS12" s="17" t="s">
        <v>6</v>
      </c>
    </row>
    <row r="13" spans="1:74" ht="12" customHeight="1">
      <c r="B13" s="20"/>
      <c r="D13" s="27" t="s">
        <v>27</v>
      </c>
      <c r="AK13" s="27" t="s">
        <v>24</v>
      </c>
      <c r="AN13" s="29" t="s">
        <v>28</v>
      </c>
      <c r="AR13" s="20"/>
      <c r="BE13" s="200"/>
      <c r="BS13" s="17" t="s">
        <v>6</v>
      </c>
    </row>
    <row r="14" spans="1:74" ht="12.75">
      <c r="B14" s="20"/>
      <c r="E14" s="204" t="s">
        <v>28</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7" t="s">
        <v>26</v>
      </c>
      <c r="AN14" s="29" t="s">
        <v>28</v>
      </c>
      <c r="AR14" s="20"/>
      <c r="BE14" s="200"/>
      <c r="BS14" s="17" t="s">
        <v>6</v>
      </c>
    </row>
    <row r="15" spans="1:74" ht="6.95" customHeight="1">
      <c r="B15" s="20"/>
      <c r="AR15" s="20"/>
      <c r="BE15" s="200"/>
      <c r="BS15" s="17" t="s">
        <v>4</v>
      </c>
    </row>
    <row r="16" spans="1:74" ht="12" customHeight="1">
      <c r="B16" s="20"/>
      <c r="D16" s="27" t="s">
        <v>29</v>
      </c>
      <c r="AK16" s="27" t="s">
        <v>24</v>
      </c>
      <c r="AN16" s="25" t="s">
        <v>1</v>
      </c>
      <c r="AR16" s="20"/>
      <c r="BE16" s="200"/>
      <c r="BS16" s="17" t="s">
        <v>4</v>
      </c>
    </row>
    <row r="17" spans="2:71" ht="18.399999999999999" customHeight="1">
      <c r="B17" s="20"/>
      <c r="E17" s="25" t="s">
        <v>30</v>
      </c>
      <c r="AK17" s="27" t="s">
        <v>26</v>
      </c>
      <c r="AN17" s="25" t="s">
        <v>1</v>
      </c>
      <c r="AR17" s="20"/>
      <c r="BE17" s="200"/>
      <c r="BS17" s="17" t="s">
        <v>31</v>
      </c>
    </row>
    <row r="18" spans="2:71" ht="6.95" customHeight="1">
      <c r="B18" s="20"/>
      <c r="AR18" s="20"/>
      <c r="BE18" s="200"/>
      <c r="BS18" s="17" t="s">
        <v>6</v>
      </c>
    </row>
    <row r="19" spans="2:71" ht="12" customHeight="1">
      <c r="B19" s="20"/>
      <c r="D19" s="27" t="s">
        <v>32</v>
      </c>
      <c r="AK19" s="27" t="s">
        <v>24</v>
      </c>
      <c r="AN19" s="25" t="s">
        <v>1</v>
      </c>
      <c r="AR19" s="20"/>
      <c r="BE19" s="200"/>
      <c r="BS19" s="17" t="s">
        <v>6</v>
      </c>
    </row>
    <row r="20" spans="2:71" ht="18.399999999999999" customHeight="1">
      <c r="B20" s="20"/>
      <c r="E20" s="25" t="s">
        <v>30</v>
      </c>
      <c r="AK20" s="27" t="s">
        <v>26</v>
      </c>
      <c r="AN20" s="25" t="s">
        <v>1</v>
      </c>
      <c r="AR20" s="20"/>
      <c r="BE20" s="200"/>
      <c r="BS20" s="17" t="s">
        <v>31</v>
      </c>
    </row>
    <row r="21" spans="2:71" ht="6.95" customHeight="1">
      <c r="B21" s="20"/>
      <c r="AR21" s="20"/>
      <c r="BE21" s="200"/>
    </row>
    <row r="22" spans="2:71" ht="12" customHeight="1">
      <c r="B22" s="20"/>
      <c r="D22" s="27" t="s">
        <v>33</v>
      </c>
      <c r="AR22" s="20"/>
      <c r="BE22" s="200"/>
    </row>
    <row r="23" spans="2:71" ht="16.5" customHeight="1">
      <c r="B23" s="20"/>
      <c r="E23" s="206" t="s">
        <v>1</v>
      </c>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R23" s="20"/>
      <c r="BE23" s="200"/>
    </row>
    <row r="24" spans="2:71" ht="6.95" customHeight="1">
      <c r="B24" s="20"/>
      <c r="AR24" s="20"/>
      <c r="BE24" s="200"/>
    </row>
    <row r="25" spans="2:71" ht="6.95" customHeight="1">
      <c r="B25" s="20"/>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R25" s="20"/>
      <c r="BE25" s="200"/>
    </row>
    <row r="26" spans="2:71" s="1" customFormat="1" ht="25.9" customHeight="1">
      <c r="B26" s="32"/>
      <c r="D26" s="33" t="s">
        <v>34</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207">
        <f>ROUND(AG94,2)</f>
        <v>0</v>
      </c>
      <c r="AL26" s="208"/>
      <c r="AM26" s="208"/>
      <c r="AN26" s="208"/>
      <c r="AO26" s="208"/>
      <c r="AR26" s="32"/>
      <c r="BE26" s="200"/>
    </row>
    <row r="27" spans="2:71" s="1" customFormat="1" ht="6.95" customHeight="1">
      <c r="B27" s="32"/>
      <c r="AR27" s="32"/>
      <c r="BE27" s="200"/>
    </row>
    <row r="28" spans="2:71" s="1" customFormat="1" ht="12.75">
      <c r="B28" s="32"/>
      <c r="L28" s="209" t="s">
        <v>35</v>
      </c>
      <c r="M28" s="209"/>
      <c r="N28" s="209"/>
      <c r="O28" s="209"/>
      <c r="P28" s="209"/>
      <c r="W28" s="209" t="s">
        <v>36</v>
      </c>
      <c r="X28" s="209"/>
      <c r="Y28" s="209"/>
      <c r="Z28" s="209"/>
      <c r="AA28" s="209"/>
      <c r="AB28" s="209"/>
      <c r="AC28" s="209"/>
      <c r="AD28" s="209"/>
      <c r="AE28" s="209"/>
      <c r="AK28" s="209" t="s">
        <v>37</v>
      </c>
      <c r="AL28" s="209"/>
      <c r="AM28" s="209"/>
      <c r="AN28" s="209"/>
      <c r="AO28" s="209"/>
      <c r="AR28" s="32"/>
      <c r="BE28" s="200"/>
    </row>
    <row r="29" spans="2:71" s="2" customFormat="1" ht="14.45" customHeight="1">
      <c r="B29" s="36"/>
      <c r="D29" s="27" t="s">
        <v>38</v>
      </c>
      <c r="F29" s="27" t="s">
        <v>39</v>
      </c>
      <c r="L29" s="194">
        <v>0.21</v>
      </c>
      <c r="M29" s="193"/>
      <c r="N29" s="193"/>
      <c r="O29" s="193"/>
      <c r="P29" s="193"/>
      <c r="W29" s="192">
        <f>ROUND(AZ94, 2)</f>
        <v>0</v>
      </c>
      <c r="X29" s="193"/>
      <c r="Y29" s="193"/>
      <c r="Z29" s="193"/>
      <c r="AA29" s="193"/>
      <c r="AB29" s="193"/>
      <c r="AC29" s="193"/>
      <c r="AD29" s="193"/>
      <c r="AE29" s="193"/>
      <c r="AK29" s="192">
        <f>ROUND(AV94, 2)</f>
        <v>0</v>
      </c>
      <c r="AL29" s="193"/>
      <c r="AM29" s="193"/>
      <c r="AN29" s="193"/>
      <c r="AO29" s="193"/>
      <c r="AR29" s="36"/>
      <c r="BE29" s="201"/>
    </row>
    <row r="30" spans="2:71" s="2" customFormat="1" ht="14.45" customHeight="1">
      <c r="B30" s="36"/>
      <c r="F30" s="27" t="s">
        <v>40</v>
      </c>
      <c r="L30" s="194">
        <v>0.15</v>
      </c>
      <c r="M30" s="193"/>
      <c r="N30" s="193"/>
      <c r="O30" s="193"/>
      <c r="P30" s="193"/>
      <c r="W30" s="192">
        <f>ROUND(BA94, 2)</f>
        <v>0</v>
      </c>
      <c r="X30" s="193"/>
      <c r="Y30" s="193"/>
      <c r="Z30" s="193"/>
      <c r="AA30" s="193"/>
      <c r="AB30" s="193"/>
      <c r="AC30" s="193"/>
      <c r="AD30" s="193"/>
      <c r="AE30" s="193"/>
      <c r="AK30" s="192">
        <f>ROUND(AW94, 2)</f>
        <v>0</v>
      </c>
      <c r="AL30" s="193"/>
      <c r="AM30" s="193"/>
      <c r="AN30" s="193"/>
      <c r="AO30" s="193"/>
      <c r="AR30" s="36"/>
      <c r="BE30" s="201"/>
    </row>
    <row r="31" spans="2:71" s="2" customFormat="1" ht="14.45" hidden="1" customHeight="1">
      <c r="B31" s="36"/>
      <c r="F31" s="27" t="s">
        <v>41</v>
      </c>
      <c r="L31" s="194">
        <v>0.21</v>
      </c>
      <c r="M31" s="193"/>
      <c r="N31" s="193"/>
      <c r="O31" s="193"/>
      <c r="P31" s="193"/>
      <c r="W31" s="192">
        <f>ROUND(BB94, 2)</f>
        <v>0</v>
      </c>
      <c r="X31" s="193"/>
      <c r="Y31" s="193"/>
      <c r="Z31" s="193"/>
      <c r="AA31" s="193"/>
      <c r="AB31" s="193"/>
      <c r="AC31" s="193"/>
      <c r="AD31" s="193"/>
      <c r="AE31" s="193"/>
      <c r="AK31" s="192">
        <v>0</v>
      </c>
      <c r="AL31" s="193"/>
      <c r="AM31" s="193"/>
      <c r="AN31" s="193"/>
      <c r="AO31" s="193"/>
      <c r="AR31" s="36"/>
      <c r="BE31" s="201"/>
    </row>
    <row r="32" spans="2:71" s="2" customFormat="1" ht="14.45" hidden="1" customHeight="1">
      <c r="B32" s="36"/>
      <c r="F32" s="27" t="s">
        <v>42</v>
      </c>
      <c r="L32" s="194">
        <v>0.15</v>
      </c>
      <c r="M32" s="193"/>
      <c r="N32" s="193"/>
      <c r="O32" s="193"/>
      <c r="P32" s="193"/>
      <c r="W32" s="192">
        <f>ROUND(BC94, 2)</f>
        <v>0</v>
      </c>
      <c r="X32" s="193"/>
      <c r="Y32" s="193"/>
      <c r="Z32" s="193"/>
      <c r="AA32" s="193"/>
      <c r="AB32" s="193"/>
      <c r="AC32" s="193"/>
      <c r="AD32" s="193"/>
      <c r="AE32" s="193"/>
      <c r="AK32" s="192">
        <v>0</v>
      </c>
      <c r="AL32" s="193"/>
      <c r="AM32" s="193"/>
      <c r="AN32" s="193"/>
      <c r="AO32" s="193"/>
      <c r="AR32" s="36"/>
      <c r="BE32" s="201"/>
    </row>
    <row r="33" spans="2:57" s="2" customFormat="1" ht="14.45" hidden="1" customHeight="1">
      <c r="B33" s="36"/>
      <c r="F33" s="27" t="s">
        <v>43</v>
      </c>
      <c r="L33" s="194">
        <v>0</v>
      </c>
      <c r="M33" s="193"/>
      <c r="N33" s="193"/>
      <c r="O33" s="193"/>
      <c r="P33" s="193"/>
      <c r="W33" s="192">
        <f>ROUND(BD94, 2)</f>
        <v>0</v>
      </c>
      <c r="X33" s="193"/>
      <c r="Y33" s="193"/>
      <c r="Z33" s="193"/>
      <c r="AA33" s="193"/>
      <c r="AB33" s="193"/>
      <c r="AC33" s="193"/>
      <c r="AD33" s="193"/>
      <c r="AE33" s="193"/>
      <c r="AK33" s="192">
        <v>0</v>
      </c>
      <c r="AL33" s="193"/>
      <c r="AM33" s="193"/>
      <c r="AN33" s="193"/>
      <c r="AO33" s="193"/>
      <c r="AR33" s="36"/>
      <c r="BE33" s="201"/>
    </row>
    <row r="34" spans="2:57" s="1" customFormat="1" ht="6.95" customHeight="1">
      <c r="B34" s="32"/>
      <c r="AR34" s="32"/>
      <c r="BE34" s="200"/>
    </row>
    <row r="35" spans="2:57" s="1" customFormat="1" ht="25.9" customHeight="1">
      <c r="B35" s="32"/>
      <c r="C35" s="37"/>
      <c r="D35" s="38" t="s">
        <v>44</v>
      </c>
      <c r="E35" s="39"/>
      <c r="F35" s="39"/>
      <c r="G35" s="39"/>
      <c r="H35" s="39"/>
      <c r="I35" s="39"/>
      <c r="J35" s="39"/>
      <c r="K35" s="39"/>
      <c r="L35" s="39"/>
      <c r="M35" s="39"/>
      <c r="N35" s="39"/>
      <c r="O35" s="39"/>
      <c r="P35" s="39"/>
      <c r="Q35" s="39"/>
      <c r="R35" s="39"/>
      <c r="S35" s="39"/>
      <c r="T35" s="40" t="s">
        <v>45</v>
      </c>
      <c r="U35" s="39"/>
      <c r="V35" s="39"/>
      <c r="W35" s="39"/>
      <c r="X35" s="198" t="s">
        <v>46</v>
      </c>
      <c r="Y35" s="196"/>
      <c r="Z35" s="196"/>
      <c r="AA35" s="196"/>
      <c r="AB35" s="196"/>
      <c r="AC35" s="39"/>
      <c r="AD35" s="39"/>
      <c r="AE35" s="39"/>
      <c r="AF35" s="39"/>
      <c r="AG35" s="39"/>
      <c r="AH35" s="39"/>
      <c r="AI35" s="39"/>
      <c r="AJ35" s="39"/>
      <c r="AK35" s="195">
        <f>SUM(AK26:AK33)</f>
        <v>0</v>
      </c>
      <c r="AL35" s="196"/>
      <c r="AM35" s="196"/>
      <c r="AN35" s="196"/>
      <c r="AO35" s="197"/>
      <c r="AP35" s="37"/>
      <c r="AQ35" s="37"/>
      <c r="AR35" s="32"/>
    </row>
    <row r="36" spans="2:57" s="1" customFormat="1" ht="6.95" customHeight="1">
      <c r="B36" s="32"/>
      <c r="AR36" s="32"/>
    </row>
    <row r="37" spans="2:57" s="1" customFormat="1" ht="14.45" customHeight="1">
      <c r="B37" s="32"/>
      <c r="AR37" s="32"/>
    </row>
    <row r="38" spans="2:57" ht="14.45" customHeight="1">
      <c r="B38" s="20"/>
      <c r="AR38" s="20"/>
    </row>
    <row r="39" spans="2:57" ht="14.45" customHeight="1">
      <c r="B39" s="20"/>
      <c r="AR39" s="20"/>
    </row>
    <row r="40" spans="2:57" ht="14.45" customHeight="1">
      <c r="B40" s="20"/>
      <c r="AR40" s="20"/>
    </row>
    <row r="41" spans="2:57" ht="14.45" customHeight="1">
      <c r="B41" s="20"/>
      <c r="AR41" s="20"/>
    </row>
    <row r="42" spans="2:57" ht="14.45" customHeight="1">
      <c r="B42" s="20"/>
      <c r="AR42" s="20"/>
    </row>
    <row r="43" spans="2:57" ht="14.45" customHeight="1">
      <c r="B43" s="20"/>
      <c r="AR43" s="20"/>
    </row>
    <row r="44" spans="2:57" ht="14.45" customHeight="1">
      <c r="B44" s="20"/>
      <c r="AR44" s="20"/>
    </row>
    <row r="45" spans="2:57" ht="14.45" customHeight="1">
      <c r="B45" s="20"/>
      <c r="AR45" s="20"/>
    </row>
    <row r="46" spans="2:57" ht="14.45" customHeight="1">
      <c r="B46" s="20"/>
      <c r="AR46" s="20"/>
    </row>
    <row r="47" spans="2:57" ht="14.45" customHeight="1">
      <c r="B47" s="20"/>
      <c r="AR47" s="20"/>
    </row>
    <row r="48" spans="2:57" ht="14.45" customHeight="1">
      <c r="B48" s="20"/>
      <c r="AR48" s="20"/>
    </row>
    <row r="49" spans="2:44" s="1" customFormat="1" ht="14.45" customHeight="1">
      <c r="B49" s="32"/>
      <c r="D49" s="41" t="s">
        <v>47</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1" t="s">
        <v>48</v>
      </c>
      <c r="AI49" s="42"/>
      <c r="AJ49" s="42"/>
      <c r="AK49" s="42"/>
      <c r="AL49" s="42"/>
      <c r="AM49" s="42"/>
      <c r="AN49" s="42"/>
      <c r="AO49" s="42"/>
      <c r="AR49" s="32"/>
    </row>
    <row r="50" spans="2:44">
      <c r="B50" s="20"/>
      <c r="AR50" s="20"/>
    </row>
    <row r="51" spans="2:44">
      <c r="B51" s="20"/>
      <c r="AR51" s="20"/>
    </row>
    <row r="52" spans="2:44">
      <c r="B52" s="20"/>
      <c r="AR52" s="20"/>
    </row>
    <row r="53" spans="2:44">
      <c r="B53" s="20"/>
      <c r="AR53" s="20"/>
    </row>
    <row r="54" spans="2:44">
      <c r="B54" s="20"/>
      <c r="AR54" s="20"/>
    </row>
    <row r="55" spans="2:44">
      <c r="B55" s="20"/>
      <c r="AR55" s="20"/>
    </row>
    <row r="56" spans="2:44">
      <c r="B56" s="20"/>
      <c r="AR56" s="20"/>
    </row>
    <row r="57" spans="2:44">
      <c r="B57" s="20"/>
      <c r="AR57" s="20"/>
    </row>
    <row r="58" spans="2:44">
      <c r="B58" s="20"/>
      <c r="AR58" s="20"/>
    </row>
    <row r="59" spans="2:44">
      <c r="B59" s="20"/>
      <c r="AR59" s="20"/>
    </row>
    <row r="60" spans="2:44" s="1" customFormat="1" ht="12.75">
      <c r="B60" s="32"/>
      <c r="D60" s="43" t="s">
        <v>49</v>
      </c>
      <c r="E60" s="34"/>
      <c r="F60" s="34"/>
      <c r="G60" s="34"/>
      <c r="H60" s="34"/>
      <c r="I60" s="34"/>
      <c r="J60" s="34"/>
      <c r="K60" s="34"/>
      <c r="L60" s="34"/>
      <c r="M60" s="34"/>
      <c r="N60" s="34"/>
      <c r="O60" s="34"/>
      <c r="P60" s="34"/>
      <c r="Q60" s="34"/>
      <c r="R60" s="34"/>
      <c r="S60" s="34"/>
      <c r="T60" s="34"/>
      <c r="U60" s="34"/>
      <c r="V60" s="43" t="s">
        <v>50</v>
      </c>
      <c r="W60" s="34"/>
      <c r="X60" s="34"/>
      <c r="Y60" s="34"/>
      <c r="Z60" s="34"/>
      <c r="AA60" s="34"/>
      <c r="AB60" s="34"/>
      <c r="AC60" s="34"/>
      <c r="AD60" s="34"/>
      <c r="AE60" s="34"/>
      <c r="AF60" s="34"/>
      <c r="AG60" s="34"/>
      <c r="AH60" s="43" t="s">
        <v>49</v>
      </c>
      <c r="AI60" s="34"/>
      <c r="AJ60" s="34"/>
      <c r="AK60" s="34"/>
      <c r="AL60" s="34"/>
      <c r="AM60" s="43" t="s">
        <v>50</v>
      </c>
      <c r="AN60" s="34"/>
      <c r="AO60" s="34"/>
      <c r="AR60" s="32"/>
    </row>
    <row r="61" spans="2:44">
      <c r="B61" s="20"/>
      <c r="AR61" s="20"/>
    </row>
    <row r="62" spans="2:44">
      <c r="B62" s="20"/>
      <c r="AR62" s="20"/>
    </row>
    <row r="63" spans="2:44">
      <c r="B63" s="20"/>
      <c r="AR63" s="20"/>
    </row>
    <row r="64" spans="2:44" s="1" customFormat="1" ht="12.75">
      <c r="B64" s="32"/>
      <c r="D64" s="41" t="s">
        <v>51</v>
      </c>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1" t="s">
        <v>52</v>
      </c>
      <c r="AI64" s="42"/>
      <c r="AJ64" s="42"/>
      <c r="AK64" s="42"/>
      <c r="AL64" s="42"/>
      <c r="AM64" s="42"/>
      <c r="AN64" s="42"/>
      <c r="AO64" s="42"/>
      <c r="AR64" s="32"/>
    </row>
    <row r="65" spans="2:44">
      <c r="B65" s="20"/>
      <c r="AR65" s="20"/>
    </row>
    <row r="66" spans="2:44">
      <c r="B66" s="20"/>
      <c r="AR66" s="20"/>
    </row>
    <row r="67" spans="2:44">
      <c r="B67" s="20"/>
      <c r="AR67" s="20"/>
    </row>
    <row r="68" spans="2:44">
      <c r="B68" s="20"/>
      <c r="AR68" s="20"/>
    </row>
    <row r="69" spans="2:44">
      <c r="B69" s="20"/>
      <c r="AR69" s="20"/>
    </row>
    <row r="70" spans="2:44">
      <c r="B70" s="20"/>
      <c r="AR70" s="20"/>
    </row>
    <row r="71" spans="2:44">
      <c r="B71" s="20"/>
      <c r="AR71" s="20"/>
    </row>
    <row r="72" spans="2:44">
      <c r="B72" s="20"/>
      <c r="AR72" s="20"/>
    </row>
    <row r="73" spans="2:44">
      <c r="B73" s="20"/>
      <c r="AR73" s="20"/>
    </row>
    <row r="74" spans="2:44">
      <c r="B74" s="20"/>
      <c r="AR74" s="20"/>
    </row>
    <row r="75" spans="2:44" s="1" customFormat="1" ht="12.75">
      <c r="B75" s="32"/>
      <c r="D75" s="43" t="s">
        <v>49</v>
      </c>
      <c r="E75" s="34"/>
      <c r="F75" s="34"/>
      <c r="G75" s="34"/>
      <c r="H75" s="34"/>
      <c r="I75" s="34"/>
      <c r="J75" s="34"/>
      <c r="K75" s="34"/>
      <c r="L75" s="34"/>
      <c r="M75" s="34"/>
      <c r="N75" s="34"/>
      <c r="O75" s="34"/>
      <c r="P75" s="34"/>
      <c r="Q75" s="34"/>
      <c r="R75" s="34"/>
      <c r="S75" s="34"/>
      <c r="T75" s="34"/>
      <c r="U75" s="34"/>
      <c r="V75" s="43" t="s">
        <v>50</v>
      </c>
      <c r="W75" s="34"/>
      <c r="X75" s="34"/>
      <c r="Y75" s="34"/>
      <c r="Z75" s="34"/>
      <c r="AA75" s="34"/>
      <c r="AB75" s="34"/>
      <c r="AC75" s="34"/>
      <c r="AD75" s="34"/>
      <c r="AE75" s="34"/>
      <c r="AF75" s="34"/>
      <c r="AG75" s="34"/>
      <c r="AH75" s="43" t="s">
        <v>49</v>
      </c>
      <c r="AI75" s="34"/>
      <c r="AJ75" s="34"/>
      <c r="AK75" s="34"/>
      <c r="AL75" s="34"/>
      <c r="AM75" s="43" t="s">
        <v>50</v>
      </c>
      <c r="AN75" s="34"/>
      <c r="AO75" s="34"/>
      <c r="AR75" s="32"/>
    </row>
    <row r="76" spans="2:44" s="1" customFormat="1">
      <c r="B76" s="32"/>
      <c r="AR76" s="32"/>
    </row>
    <row r="77" spans="2:44" s="1" customFormat="1" ht="6.95" customHeight="1">
      <c r="B77" s="44"/>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32"/>
    </row>
    <row r="81" spans="1:91" s="1" customFormat="1" ht="6.95" customHeight="1">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32"/>
    </row>
    <row r="82" spans="1:91" s="1" customFormat="1" ht="24.95" customHeight="1">
      <c r="B82" s="32"/>
      <c r="C82" s="21" t="s">
        <v>53</v>
      </c>
      <c r="AR82" s="32"/>
    </row>
    <row r="83" spans="1:91" s="1" customFormat="1" ht="6.95" customHeight="1">
      <c r="B83" s="32"/>
      <c r="AR83" s="32"/>
    </row>
    <row r="84" spans="1:91" s="3" customFormat="1" ht="12" customHeight="1">
      <c r="B84" s="48"/>
      <c r="C84" s="27" t="s">
        <v>13</v>
      </c>
      <c r="L84" s="3" t="str">
        <f>K5</f>
        <v>2024_03_27</v>
      </c>
      <c r="AR84" s="48"/>
    </row>
    <row r="85" spans="1:91" s="4" customFormat="1" ht="36.950000000000003" customHeight="1">
      <c r="B85" s="49"/>
      <c r="C85" s="50" t="s">
        <v>16</v>
      </c>
      <c r="L85" s="220" t="str">
        <f>K6</f>
        <v>Stavební úpravy v areálu SK Chválkovice - 2. etapa</v>
      </c>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R85" s="49"/>
    </row>
    <row r="86" spans="1:91" s="1" customFormat="1" ht="6.95" customHeight="1">
      <c r="B86" s="32"/>
      <c r="AR86" s="32"/>
    </row>
    <row r="87" spans="1:91" s="1" customFormat="1" ht="12" customHeight="1">
      <c r="B87" s="32"/>
      <c r="C87" s="27" t="s">
        <v>20</v>
      </c>
      <c r="L87" s="51" t="str">
        <f>IF(K8="","",K8)</f>
        <v>Olomouc</v>
      </c>
      <c r="AI87" s="27" t="s">
        <v>22</v>
      </c>
      <c r="AM87" s="222" t="str">
        <f>IF(AN8= "","",AN8)</f>
        <v>Vyplň údaj</v>
      </c>
      <c r="AN87" s="222"/>
      <c r="AR87" s="32"/>
    </row>
    <row r="88" spans="1:91" s="1" customFormat="1" ht="6.95" customHeight="1">
      <c r="B88" s="32"/>
      <c r="AR88" s="32"/>
    </row>
    <row r="89" spans="1:91" s="1" customFormat="1" ht="15.2" customHeight="1">
      <c r="B89" s="32"/>
      <c r="C89" s="27" t="s">
        <v>23</v>
      </c>
      <c r="L89" s="3" t="str">
        <f>IF(E11= "","",E11)</f>
        <v xml:space="preserve"> </v>
      </c>
      <c r="AI89" s="27" t="s">
        <v>29</v>
      </c>
      <c r="AM89" s="223" t="str">
        <f>IF(E17="","",E17)</f>
        <v>ASET studio s.r.o.</v>
      </c>
      <c r="AN89" s="224"/>
      <c r="AO89" s="224"/>
      <c r="AP89" s="224"/>
      <c r="AR89" s="32"/>
      <c r="AS89" s="225" t="s">
        <v>54</v>
      </c>
      <c r="AT89" s="226"/>
      <c r="AU89" s="53"/>
      <c r="AV89" s="53"/>
      <c r="AW89" s="53"/>
      <c r="AX89" s="53"/>
      <c r="AY89" s="53"/>
      <c r="AZ89" s="53"/>
      <c r="BA89" s="53"/>
      <c r="BB89" s="53"/>
      <c r="BC89" s="53"/>
      <c r="BD89" s="54"/>
    </row>
    <row r="90" spans="1:91" s="1" customFormat="1" ht="15.2" customHeight="1">
      <c r="B90" s="32"/>
      <c r="C90" s="27" t="s">
        <v>27</v>
      </c>
      <c r="L90" s="3" t="str">
        <f>IF(E14= "Vyplň údaj","",E14)</f>
        <v/>
      </c>
      <c r="AI90" s="27" t="s">
        <v>32</v>
      </c>
      <c r="AM90" s="223" t="str">
        <f>IF(E20="","",E20)</f>
        <v>ASET studio s.r.o.</v>
      </c>
      <c r="AN90" s="224"/>
      <c r="AO90" s="224"/>
      <c r="AP90" s="224"/>
      <c r="AR90" s="32"/>
      <c r="AS90" s="227"/>
      <c r="AT90" s="228"/>
      <c r="BD90" s="56"/>
    </row>
    <row r="91" spans="1:91" s="1" customFormat="1" ht="10.9" customHeight="1">
      <c r="B91" s="32"/>
      <c r="AR91" s="32"/>
      <c r="AS91" s="227"/>
      <c r="AT91" s="228"/>
      <c r="BD91" s="56"/>
    </row>
    <row r="92" spans="1:91" s="1" customFormat="1" ht="29.25" customHeight="1">
      <c r="B92" s="32"/>
      <c r="C92" s="213" t="s">
        <v>55</v>
      </c>
      <c r="D92" s="214"/>
      <c r="E92" s="214"/>
      <c r="F92" s="214"/>
      <c r="G92" s="214"/>
      <c r="H92" s="57"/>
      <c r="I92" s="216" t="s">
        <v>56</v>
      </c>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5" t="s">
        <v>57</v>
      </c>
      <c r="AH92" s="214"/>
      <c r="AI92" s="214"/>
      <c r="AJ92" s="214"/>
      <c r="AK92" s="214"/>
      <c r="AL92" s="214"/>
      <c r="AM92" s="214"/>
      <c r="AN92" s="216" t="s">
        <v>58</v>
      </c>
      <c r="AO92" s="214"/>
      <c r="AP92" s="217"/>
      <c r="AQ92" s="58" t="s">
        <v>59</v>
      </c>
      <c r="AR92" s="32"/>
      <c r="AS92" s="59" t="s">
        <v>60</v>
      </c>
      <c r="AT92" s="60" t="s">
        <v>61</v>
      </c>
      <c r="AU92" s="60" t="s">
        <v>62</v>
      </c>
      <c r="AV92" s="60" t="s">
        <v>63</v>
      </c>
      <c r="AW92" s="60" t="s">
        <v>64</v>
      </c>
      <c r="AX92" s="60" t="s">
        <v>65</v>
      </c>
      <c r="AY92" s="60" t="s">
        <v>66</v>
      </c>
      <c r="AZ92" s="60" t="s">
        <v>67</v>
      </c>
      <c r="BA92" s="60" t="s">
        <v>68</v>
      </c>
      <c r="BB92" s="60" t="s">
        <v>69</v>
      </c>
      <c r="BC92" s="60" t="s">
        <v>70</v>
      </c>
      <c r="BD92" s="61" t="s">
        <v>71</v>
      </c>
    </row>
    <row r="93" spans="1:91" s="1" customFormat="1" ht="10.9" customHeight="1">
      <c r="B93" s="32"/>
      <c r="AR93" s="32"/>
      <c r="AS93" s="62"/>
      <c r="AT93" s="53"/>
      <c r="AU93" s="53"/>
      <c r="AV93" s="53"/>
      <c r="AW93" s="53"/>
      <c r="AX93" s="53"/>
      <c r="AY93" s="53"/>
      <c r="AZ93" s="53"/>
      <c r="BA93" s="53"/>
      <c r="BB93" s="53"/>
      <c r="BC93" s="53"/>
      <c r="BD93" s="54"/>
    </row>
    <row r="94" spans="1:91" s="5" customFormat="1" ht="32.450000000000003" customHeight="1">
      <c r="B94" s="63"/>
      <c r="C94" s="64" t="s">
        <v>72</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218">
        <f>ROUND(SUM(AG95:AG99),2)</f>
        <v>0</v>
      </c>
      <c r="AH94" s="218"/>
      <c r="AI94" s="218"/>
      <c r="AJ94" s="218"/>
      <c r="AK94" s="218"/>
      <c r="AL94" s="218"/>
      <c r="AM94" s="218"/>
      <c r="AN94" s="219">
        <f t="shared" ref="AN94:AN99" si="0">SUM(AG94,AT94)</f>
        <v>0</v>
      </c>
      <c r="AO94" s="219"/>
      <c r="AP94" s="219"/>
      <c r="AQ94" s="67" t="s">
        <v>1</v>
      </c>
      <c r="AR94" s="63"/>
      <c r="AS94" s="68">
        <f>ROUND(SUM(AS95:AS99),2)</f>
        <v>0</v>
      </c>
      <c r="AT94" s="69">
        <f t="shared" ref="AT94:AT99" si="1">ROUND(SUM(AV94:AW94),2)</f>
        <v>0</v>
      </c>
      <c r="AU94" s="70">
        <f>ROUND(SUM(AU95:AU99),5)</f>
        <v>0</v>
      </c>
      <c r="AV94" s="69">
        <f>ROUND(AZ94*L29,2)</f>
        <v>0</v>
      </c>
      <c r="AW94" s="69">
        <f>ROUND(BA94*L30,2)</f>
        <v>0</v>
      </c>
      <c r="AX94" s="69">
        <f>ROUND(BB94*L29,2)</f>
        <v>0</v>
      </c>
      <c r="AY94" s="69">
        <f>ROUND(BC94*L30,2)</f>
        <v>0</v>
      </c>
      <c r="AZ94" s="69">
        <f>ROUND(SUM(AZ95:AZ99),2)</f>
        <v>0</v>
      </c>
      <c r="BA94" s="69">
        <f>ROUND(SUM(BA95:BA99),2)</f>
        <v>0</v>
      </c>
      <c r="BB94" s="69">
        <f>ROUND(SUM(BB95:BB99),2)</f>
        <v>0</v>
      </c>
      <c r="BC94" s="69">
        <f>ROUND(SUM(BC95:BC99),2)</f>
        <v>0</v>
      </c>
      <c r="BD94" s="71">
        <f>ROUND(SUM(BD95:BD99),2)</f>
        <v>0</v>
      </c>
      <c r="BS94" s="72" t="s">
        <v>73</v>
      </c>
      <c r="BT94" s="72" t="s">
        <v>74</v>
      </c>
      <c r="BU94" s="73" t="s">
        <v>75</v>
      </c>
      <c r="BV94" s="72" t="s">
        <v>76</v>
      </c>
      <c r="BW94" s="72" t="s">
        <v>5</v>
      </c>
      <c r="BX94" s="72" t="s">
        <v>77</v>
      </c>
      <c r="CL94" s="72" t="s">
        <v>1</v>
      </c>
    </row>
    <row r="95" spans="1:91" s="6" customFormat="1" ht="16.5" customHeight="1">
      <c r="A95" s="74" t="s">
        <v>78</v>
      </c>
      <c r="B95" s="75"/>
      <c r="C95" s="76"/>
      <c r="D95" s="212" t="s">
        <v>79</v>
      </c>
      <c r="E95" s="212"/>
      <c r="F95" s="212"/>
      <c r="G95" s="212"/>
      <c r="H95" s="212"/>
      <c r="I95" s="77"/>
      <c r="J95" s="212" t="s">
        <v>80</v>
      </c>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0">
        <f>'ST - Stavební část'!J30</f>
        <v>0</v>
      </c>
      <c r="AH95" s="211"/>
      <c r="AI95" s="211"/>
      <c r="AJ95" s="211"/>
      <c r="AK95" s="211"/>
      <c r="AL95" s="211"/>
      <c r="AM95" s="211"/>
      <c r="AN95" s="210">
        <f t="shared" si="0"/>
        <v>0</v>
      </c>
      <c r="AO95" s="211"/>
      <c r="AP95" s="211"/>
      <c r="AQ95" s="78" t="s">
        <v>81</v>
      </c>
      <c r="AR95" s="75"/>
      <c r="AS95" s="79">
        <v>0</v>
      </c>
      <c r="AT95" s="80">
        <f t="shared" si="1"/>
        <v>0</v>
      </c>
      <c r="AU95" s="81">
        <f>'ST - Stavební část'!P135</f>
        <v>0</v>
      </c>
      <c r="AV95" s="80">
        <f>'ST - Stavební část'!J33</f>
        <v>0</v>
      </c>
      <c r="AW95" s="80">
        <f>'ST - Stavební část'!J34</f>
        <v>0</v>
      </c>
      <c r="AX95" s="80">
        <f>'ST - Stavební část'!J35</f>
        <v>0</v>
      </c>
      <c r="AY95" s="80">
        <f>'ST - Stavební část'!J36</f>
        <v>0</v>
      </c>
      <c r="AZ95" s="80">
        <f>'ST - Stavební část'!F33</f>
        <v>0</v>
      </c>
      <c r="BA95" s="80">
        <f>'ST - Stavební část'!F34</f>
        <v>0</v>
      </c>
      <c r="BB95" s="80">
        <f>'ST - Stavební část'!F35</f>
        <v>0</v>
      </c>
      <c r="BC95" s="80">
        <f>'ST - Stavební část'!F36</f>
        <v>0</v>
      </c>
      <c r="BD95" s="82">
        <f>'ST - Stavební část'!F37</f>
        <v>0</v>
      </c>
      <c r="BT95" s="83" t="s">
        <v>82</v>
      </c>
      <c r="BV95" s="83" t="s">
        <v>76</v>
      </c>
      <c r="BW95" s="83" t="s">
        <v>83</v>
      </c>
      <c r="BX95" s="83" t="s">
        <v>5</v>
      </c>
      <c r="CL95" s="83" t="s">
        <v>1</v>
      </c>
      <c r="CM95" s="83" t="s">
        <v>84</v>
      </c>
    </row>
    <row r="96" spans="1:91" s="6" customFormat="1" ht="16.5" customHeight="1">
      <c r="A96" s="74" t="s">
        <v>78</v>
      </c>
      <c r="B96" s="75"/>
      <c r="C96" s="76"/>
      <c r="D96" s="212" t="s">
        <v>85</v>
      </c>
      <c r="E96" s="212"/>
      <c r="F96" s="212"/>
      <c r="G96" s="212"/>
      <c r="H96" s="212"/>
      <c r="I96" s="77"/>
      <c r="J96" s="212" t="s">
        <v>86</v>
      </c>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0">
        <f>'ZTI - Zdravotechnické ins...'!J30</f>
        <v>0</v>
      </c>
      <c r="AH96" s="211"/>
      <c r="AI96" s="211"/>
      <c r="AJ96" s="211"/>
      <c r="AK96" s="211"/>
      <c r="AL96" s="211"/>
      <c r="AM96" s="211"/>
      <c r="AN96" s="210">
        <f t="shared" si="0"/>
        <v>0</v>
      </c>
      <c r="AO96" s="211"/>
      <c r="AP96" s="211"/>
      <c r="AQ96" s="78" t="s">
        <v>81</v>
      </c>
      <c r="AR96" s="75"/>
      <c r="AS96" s="79">
        <v>0</v>
      </c>
      <c r="AT96" s="80">
        <f t="shared" si="1"/>
        <v>0</v>
      </c>
      <c r="AU96" s="81">
        <f>'ZTI - Zdravotechnické ins...'!P121</f>
        <v>0</v>
      </c>
      <c r="AV96" s="80">
        <f>'ZTI - Zdravotechnické ins...'!J33</f>
        <v>0</v>
      </c>
      <c r="AW96" s="80">
        <f>'ZTI - Zdravotechnické ins...'!J34</f>
        <v>0</v>
      </c>
      <c r="AX96" s="80">
        <f>'ZTI - Zdravotechnické ins...'!J35</f>
        <v>0</v>
      </c>
      <c r="AY96" s="80">
        <f>'ZTI - Zdravotechnické ins...'!J36</f>
        <v>0</v>
      </c>
      <c r="AZ96" s="80">
        <f>'ZTI - Zdravotechnické ins...'!F33</f>
        <v>0</v>
      </c>
      <c r="BA96" s="80">
        <f>'ZTI - Zdravotechnické ins...'!F34</f>
        <v>0</v>
      </c>
      <c r="BB96" s="80">
        <f>'ZTI - Zdravotechnické ins...'!F35</f>
        <v>0</v>
      </c>
      <c r="BC96" s="80">
        <f>'ZTI - Zdravotechnické ins...'!F36</f>
        <v>0</v>
      </c>
      <c r="BD96" s="82">
        <f>'ZTI - Zdravotechnické ins...'!F37</f>
        <v>0</v>
      </c>
      <c r="BT96" s="83" t="s">
        <v>82</v>
      </c>
      <c r="BV96" s="83" t="s">
        <v>76</v>
      </c>
      <c r="BW96" s="83" t="s">
        <v>87</v>
      </c>
      <c r="BX96" s="83" t="s">
        <v>5</v>
      </c>
      <c r="CL96" s="83" t="s">
        <v>1</v>
      </c>
      <c r="CM96" s="83" t="s">
        <v>84</v>
      </c>
    </row>
    <row r="97" spans="1:91" s="6" customFormat="1" ht="16.5" customHeight="1">
      <c r="A97" s="74" t="s">
        <v>78</v>
      </c>
      <c r="B97" s="75"/>
      <c r="C97" s="76"/>
      <c r="D97" s="212" t="s">
        <v>88</v>
      </c>
      <c r="E97" s="212"/>
      <c r="F97" s="212"/>
      <c r="G97" s="212"/>
      <c r="H97" s="212"/>
      <c r="I97" s="77"/>
      <c r="J97" s="212" t="s">
        <v>89</v>
      </c>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0">
        <f>'UT - Vytápění'!J30</f>
        <v>0</v>
      </c>
      <c r="AH97" s="211"/>
      <c r="AI97" s="211"/>
      <c r="AJ97" s="211"/>
      <c r="AK97" s="211"/>
      <c r="AL97" s="211"/>
      <c r="AM97" s="211"/>
      <c r="AN97" s="210">
        <f t="shared" si="0"/>
        <v>0</v>
      </c>
      <c r="AO97" s="211"/>
      <c r="AP97" s="211"/>
      <c r="AQ97" s="78" t="s">
        <v>81</v>
      </c>
      <c r="AR97" s="75"/>
      <c r="AS97" s="79">
        <v>0</v>
      </c>
      <c r="AT97" s="80">
        <f t="shared" si="1"/>
        <v>0</v>
      </c>
      <c r="AU97" s="81">
        <f>'UT - Vytápění'!P121</f>
        <v>0</v>
      </c>
      <c r="AV97" s="80">
        <f>'UT - Vytápění'!J33</f>
        <v>0</v>
      </c>
      <c r="AW97" s="80">
        <f>'UT - Vytápění'!J34</f>
        <v>0</v>
      </c>
      <c r="AX97" s="80">
        <f>'UT - Vytápění'!J35</f>
        <v>0</v>
      </c>
      <c r="AY97" s="80">
        <f>'UT - Vytápění'!J36</f>
        <v>0</v>
      </c>
      <c r="AZ97" s="80">
        <f>'UT - Vytápění'!F33</f>
        <v>0</v>
      </c>
      <c r="BA97" s="80">
        <f>'UT - Vytápění'!F34</f>
        <v>0</v>
      </c>
      <c r="BB97" s="80">
        <f>'UT - Vytápění'!F35</f>
        <v>0</v>
      </c>
      <c r="BC97" s="80">
        <f>'UT - Vytápění'!F36</f>
        <v>0</v>
      </c>
      <c r="BD97" s="82">
        <f>'UT - Vytápění'!F37</f>
        <v>0</v>
      </c>
      <c r="BT97" s="83" t="s">
        <v>82</v>
      </c>
      <c r="BV97" s="83" t="s">
        <v>76</v>
      </c>
      <c r="BW97" s="83" t="s">
        <v>90</v>
      </c>
      <c r="BX97" s="83" t="s">
        <v>5</v>
      </c>
      <c r="CL97" s="83" t="s">
        <v>1</v>
      </c>
      <c r="CM97" s="83" t="s">
        <v>84</v>
      </c>
    </row>
    <row r="98" spans="1:91" s="6" customFormat="1" ht="16.5" customHeight="1">
      <c r="A98" s="74" t="s">
        <v>78</v>
      </c>
      <c r="B98" s="75"/>
      <c r="C98" s="76"/>
      <c r="D98" s="212" t="s">
        <v>91</v>
      </c>
      <c r="E98" s="212"/>
      <c r="F98" s="212"/>
      <c r="G98" s="212"/>
      <c r="H98" s="212"/>
      <c r="I98" s="77"/>
      <c r="J98" s="212" t="s">
        <v>92</v>
      </c>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0">
        <f>'VZT - Vzduchotechnika'!J30</f>
        <v>0</v>
      </c>
      <c r="AH98" s="211"/>
      <c r="AI98" s="211"/>
      <c r="AJ98" s="211"/>
      <c r="AK98" s="211"/>
      <c r="AL98" s="211"/>
      <c r="AM98" s="211"/>
      <c r="AN98" s="210">
        <f t="shared" si="0"/>
        <v>0</v>
      </c>
      <c r="AO98" s="211"/>
      <c r="AP98" s="211"/>
      <c r="AQ98" s="78" t="s">
        <v>81</v>
      </c>
      <c r="AR98" s="75"/>
      <c r="AS98" s="79">
        <v>0</v>
      </c>
      <c r="AT98" s="80">
        <f t="shared" si="1"/>
        <v>0</v>
      </c>
      <c r="AU98" s="81">
        <f>'VZT - Vzduchotechnika'!P121</f>
        <v>0</v>
      </c>
      <c r="AV98" s="80">
        <f>'VZT - Vzduchotechnika'!J33</f>
        <v>0</v>
      </c>
      <c r="AW98" s="80">
        <f>'VZT - Vzduchotechnika'!J34</f>
        <v>0</v>
      </c>
      <c r="AX98" s="80">
        <f>'VZT - Vzduchotechnika'!J35</f>
        <v>0</v>
      </c>
      <c r="AY98" s="80">
        <f>'VZT - Vzduchotechnika'!J36</f>
        <v>0</v>
      </c>
      <c r="AZ98" s="80">
        <f>'VZT - Vzduchotechnika'!F33</f>
        <v>0</v>
      </c>
      <c r="BA98" s="80">
        <f>'VZT - Vzduchotechnika'!F34</f>
        <v>0</v>
      </c>
      <c r="BB98" s="80">
        <f>'VZT - Vzduchotechnika'!F35</f>
        <v>0</v>
      </c>
      <c r="BC98" s="80">
        <f>'VZT - Vzduchotechnika'!F36</f>
        <v>0</v>
      </c>
      <c r="BD98" s="82">
        <f>'VZT - Vzduchotechnika'!F37</f>
        <v>0</v>
      </c>
      <c r="BT98" s="83" t="s">
        <v>82</v>
      </c>
      <c r="BV98" s="83" t="s">
        <v>76</v>
      </c>
      <c r="BW98" s="83" t="s">
        <v>93</v>
      </c>
      <c r="BX98" s="83" t="s">
        <v>5</v>
      </c>
      <c r="CL98" s="83" t="s">
        <v>1</v>
      </c>
      <c r="CM98" s="83" t="s">
        <v>84</v>
      </c>
    </row>
    <row r="99" spans="1:91" s="6" customFormat="1" ht="16.5" customHeight="1">
      <c r="A99" s="74" t="s">
        <v>78</v>
      </c>
      <c r="B99" s="75"/>
      <c r="C99" s="76"/>
      <c r="D99" s="212" t="s">
        <v>94</v>
      </c>
      <c r="E99" s="212"/>
      <c r="F99" s="212"/>
      <c r="G99" s="212"/>
      <c r="H99" s="212"/>
      <c r="I99" s="77"/>
      <c r="J99" s="212" t="s">
        <v>95</v>
      </c>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10">
        <f>'EL - Silnoproudé elektroi...'!J30</f>
        <v>0</v>
      </c>
      <c r="AH99" s="211"/>
      <c r="AI99" s="211"/>
      <c r="AJ99" s="211"/>
      <c r="AK99" s="211"/>
      <c r="AL99" s="211"/>
      <c r="AM99" s="211"/>
      <c r="AN99" s="210">
        <f t="shared" si="0"/>
        <v>0</v>
      </c>
      <c r="AO99" s="211"/>
      <c r="AP99" s="211"/>
      <c r="AQ99" s="78" t="s">
        <v>81</v>
      </c>
      <c r="AR99" s="75"/>
      <c r="AS99" s="84">
        <v>0</v>
      </c>
      <c r="AT99" s="85">
        <f t="shared" si="1"/>
        <v>0</v>
      </c>
      <c r="AU99" s="86">
        <f>'EL - Silnoproudé elektroi...'!P134</f>
        <v>0</v>
      </c>
      <c r="AV99" s="85">
        <f>'EL - Silnoproudé elektroi...'!J33</f>
        <v>0</v>
      </c>
      <c r="AW99" s="85">
        <f>'EL - Silnoproudé elektroi...'!J34</f>
        <v>0</v>
      </c>
      <c r="AX99" s="85">
        <f>'EL - Silnoproudé elektroi...'!J35</f>
        <v>0</v>
      </c>
      <c r="AY99" s="85">
        <f>'EL - Silnoproudé elektroi...'!J36</f>
        <v>0</v>
      </c>
      <c r="AZ99" s="85">
        <f>'EL - Silnoproudé elektroi...'!F33</f>
        <v>0</v>
      </c>
      <c r="BA99" s="85">
        <f>'EL - Silnoproudé elektroi...'!F34</f>
        <v>0</v>
      </c>
      <c r="BB99" s="85">
        <f>'EL - Silnoproudé elektroi...'!F35</f>
        <v>0</v>
      </c>
      <c r="BC99" s="85">
        <f>'EL - Silnoproudé elektroi...'!F36</f>
        <v>0</v>
      </c>
      <c r="BD99" s="87">
        <f>'EL - Silnoproudé elektroi...'!F37</f>
        <v>0</v>
      </c>
      <c r="BT99" s="83" t="s">
        <v>82</v>
      </c>
      <c r="BV99" s="83" t="s">
        <v>76</v>
      </c>
      <c r="BW99" s="83" t="s">
        <v>96</v>
      </c>
      <c r="BX99" s="83" t="s">
        <v>5</v>
      </c>
      <c r="CL99" s="83" t="s">
        <v>1</v>
      </c>
      <c r="CM99" s="83" t="s">
        <v>84</v>
      </c>
    </row>
    <row r="100" spans="1:91" s="1" customFormat="1" ht="30" customHeight="1">
      <c r="B100" s="32"/>
      <c r="AR100" s="32"/>
    </row>
    <row r="101" spans="1:91" s="1" customFormat="1" ht="6.95" customHeight="1">
      <c r="B101" s="44"/>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32"/>
    </row>
  </sheetData>
  <sheetProtection algorithmName="SHA-512" hashValue="NHa2uTxFC5oheGvMkC9gnFW/IcTMBC+w7bqeH3g1P3jkDKVmNkK12Akngy2v3ABnMDbyQqZbi1l1drYNVjsFRA==" saltValue="v1F16pF16qN+c5qqQXjNrYdZ838D2r5zwm8NRktP2UnVOCIbrPq1GHtSG54QPmGLX4KYoBbEuT7pymy5R9GYmA==" spinCount="100000" sheet="1" objects="1" scenarios="1" formatColumns="0" formatRows="0"/>
  <mergeCells count="58">
    <mergeCell ref="AS89:AT91"/>
    <mergeCell ref="AM90:AP90"/>
    <mergeCell ref="C92:G92"/>
    <mergeCell ref="AG92:AM92"/>
    <mergeCell ref="I92:AF92"/>
    <mergeCell ref="AN92:AP92"/>
    <mergeCell ref="D95:H95"/>
    <mergeCell ref="AG95:AM95"/>
    <mergeCell ref="J95:AF95"/>
    <mergeCell ref="AN95:AP95"/>
    <mergeCell ref="AG94:AM94"/>
    <mergeCell ref="AN94:AP94"/>
    <mergeCell ref="D96:H96"/>
    <mergeCell ref="AG96:AM96"/>
    <mergeCell ref="AN96:AP96"/>
    <mergeCell ref="AN97:AP97"/>
    <mergeCell ref="D97:H97"/>
    <mergeCell ref="J97:AF97"/>
    <mergeCell ref="AG97:AM97"/>
    <mergeCell ref="D98:H98"/>
    <mergeCell ref="J98:AF98"/>
    <mergeCell ref="AN99:AP99"/>
    <mergeCell ref="AG99:AM99"/>
    <mergeCell ref="D99:H99"/>
    <mergeCell ref="J99:AF99"/>
    <mergeCell ref="AK30:AO30"/>
    <mergeCell ref="L30:P30"/>
    <mergeCell ref="W30:AE30"/>
    <mergeCell ref="L31:P31"/>
    <mergeCell ref="AN98:AP98"/>
    <mergeCell ref="AG98:AM98"/>
    <mergeCell ref="J96:AF96"/>
    <mergeCell ref="L85:AJ85"/>
    <mergeCell ref="AM87:AN87"/>
    <mergeCell ref="AM89:AP89"/>
    <mergeCell ref="AK26:AO26"/>
    <mergeCell ref="L28:P28"/>
    <mergeCell ref="W28:AE28"/>
    <mergeCell ref="AK28:AO28"/>
    <mergeCell ref="W29:AE29"/>
    <mergeCell ref="L29:P29"/>
    <mergeCell ref="AK29:AO29"/>
    <mergeCell ref="AR2:BE2"/>
    <mergeCell ref="AK33:AO33"/>
    <mergeCell ref="L33:P33"/>
    <mergeCell ref="W33:AE33"/>
    <mergeCell ref="AK35:AO35"/>
    <mergeCell ref="X35:AB35"/>
    <mergeCell ref="W31:AE31"/>
    <mergeCell ref="AK31:AO31"/>
    <mergeCell ref="AK32:AO32"/>
    <mergeCell ref="L32:P32"/>
    <mergeCell ref="W32:AE32"/>
    <mergeCell ref="BE5:BE34"/>
    <mergeCell ref="K5:AJ5"/>
    <mergeCell ref="K6:AJ6"/>
    <mergeCell ref="E14:AJ14"/>
    <mergeCell ref="E23:AN23"/>
  </mergeCells>
  <hyperlinks>
    <hyperlink ref="A95" location="'ST - Stavební část'!C2" display="/" xr:uid="{00000000-0004-0000-0000-000000000000}"/>
    <hyperlink ref="A96" location="'ZTI - Zdravotechnické ins...'!C2" display="/" xr:uid="{00000000-0004-0000-0000-000001000000}"/>
    <hyperlink ref="A97" location="'UT - Vytápění'!C2" display="/" xr:uid="{00000000-0004-0000-0000-000002000000}"/>
    <hyperlink ref="A98" location="'VZT - Vzduchotechnika'!C2" display="/" xr:uid="{00000000-0004-0000-0000-000003000000}"/>
    <hyperlink ref="A99" location="'EL - Silnoproudé elektroi...'!C2" display="/" xr:uid="{00000000-0004-0000-0000-000004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1253"/>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1"/>
      <c r="M2" s="191"/>
      <c r="N2" s="191"/>
      <c r="O2" s="191"/>
      <c r="P2" s="191"/>
      <c r="Q2" s="191"/>
      <c r="R2" s="191"/>
      <c r="S2" s="191"/>
      <c r="T2" s="191"/>
      <c r="U2" s="191"/>
      <c r="V2" s="191"/>
      <c r="AT2" s="17" t="s">
        <v>83</v>
      </c>
    </row>
    <row r="3" spans="2:46" ht="6.95" customHeight="1">
      <c r="B3" s="18"/>
      <c r="C3" s="19"/>
      <c r="D3" s="19"/>
      <c r="E3" s="19"/>
      <c r="F3" s="19"/>
      <c r="G3" s="19"/>
      <c r="H3" s="19"/>
      <c r="I3" s="19"/>
      <c r="J3" s="19"/>
      <c r="K3" s="19"/>
      <c r="L3" s="20"/>
      <c r="AT3" s="17" t="s">
        <v>84</v>
      </c>
    </row>
    <row r="4" spans="2:46" ht="24.95" customHeight="1">
      <c r="B4" s="20"/>
      <c r="D4" s="21" t="s">
        <v>97</v>
      </c>
      <c r="L4" s="20"/>
      <c r="M4" s="88" t="s">
        <v>10</v>
      </c>
      <c r="AT4" s="17" t="s">
        <v>4</v>
      </c>
    </row>
    <row r="5" spans="2:46" ht="6.95" customHeight="1">
      <c r="B5" s="20"/>
      <c r="L5" s="20"/>
    </row>
    <row r="6" spans="2:46" ht="12" customHeight="1">
      <c r="B6" s="20"/>
      <c r="D6" s="27" t="s">
        <v>16</v>
      </c>
      <c r="L6" s="20"/>
    </row>
    <row r="7" spans="2:46" ht="16.5" customHeight="1">
      <c r="B7" s="20"/>
      <c r="E7" s="230" t="str">
        <f>'Rekapitulace stavby'!K6</f>
        <v>Stavební úpravy v areálu SK Chválkovice - 2. etapa</v>
      </c>
      <c r="F7" s="231"/>
      <c r="G7" s="231"/>
      <c r="H7" s="231"/>
      <c r="L7" s="20"/>
    </row>
    <row r="8" spans="2:46" s="1" customFormat="1" ht="12" customHeight="1">
      <c r="B8" s="32"/>
      <c r="D8" s="27" t="s">
        <v>98</v>
      </c>
      <c r="L8" s="32"/>
    </row>
    <row r="9" spans="2:46" s="1" customFormat="1" ht="16.5" customHeight="1">
      <c r="B9" s="32"/>
      <c r="E9" s="220" t="s">
        <v>99</v>
      </c>
      <c r="F9" s="229"/>
      <c r="G9" s="229"/>
      <c r="H9" s="229"/>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Vyplň údaj</v>
      </c>
      <c r="L12" s="32"/>
    </row>
    <row r="13" spans="2:46" s="1" customFormat="1" ht="10.9" customHeight="1">
      <c r="B13" s="32"/>
      <c r="L13" s="32"/>
    </row>
    <row r="14" spans="2:46" s="1" customFormat="1" ht="12" customHeight="1">
      <c r="B14" s="32"/>
      <c r="D14" s="27" t="s">
        <v>23</v>
      </c>
      <c r="I14" s="27" t="s">
        <v>24</v>
      </c>
      <c r="J14" s="25" t="str">
        <f>IF('Rekapitulace stavby'!AN10="","",'Rekapitulace stavby'!AN10)</f>
        <v/>
      </c>
      <c r="L14" s="32"/>
    </row>
    <row r="15" spans="2:46" s="1" customFormat="1" ht="18" customHeight="1">
      <c r="B15" s="32"/>
      <c r="E15" s="25" t="str">
        <f>IF('Rekapitulace stavby'!E11="","",'Rekapitulace stavby'!E11)</f>
        <v xml:space="preserve"> </v>
      </c>
      <c r="I15" s="27" t="s">
        <v>26</v>
      </c>
      <c r="J15" s="25" t="str">
        <f>IF('Rekapitulace stavby'!AN11="","",'Rekapitulace stavby'!AN11)</f>
        <v/>
      </c>
      <c r="L15" s="32"/>
    </row>
    <row r="16" spans="2:46" s="1" customFormat="1" ht="6.95" customHeight="1">
      <c r="B16" s="32"/>
      <c r="L16" s="32"/>
    </row>
    <row r="17" spans="2:12" s="1" customFormat="1" ht="12" customHeight="1">
      <c r="B17" s="32"/>
      <c r="D17" s="27" t="s">
        <v>27</v>
      </c>
      <c r="I17" s="27" t="s">
        <v>24</v>
      </c>
      <c r="J17" s="28" t="str">
        <f>'Rekapitulace stavby'!AN13</f>
        <v>Vyplň údaj</v>
      </c>
      <c r="L17" s="32"/>
    </row>
    <row r="18" spans="2:12" s="1" customFormat="1" ht="18" customHeight="1">
      <c r="B18" s="32"/>
      <c r="E18" s="232" t="str">
        <f>'Rekapitulace stavby'!E14</f>
        <v>Vyplň údaj</v>
      </c>
      <c r="F18" s="202"/>
      <c r="G18" s="202"/>
      <c r="H18" s="202"/>
      <c r="I18" s="27" t="s">
        <v>26</v>
      </c>
      <c r="J18" s="28" t="str">
        <f>'Rekapitulace stavby'!AN14</f>
        <v>Vyplň údaj</v>
      </c>
      <c r="L18" s="32"/>
    </row>
    <row r="19" spans="2:12" s="1" customFormat="1" ht="6.95" customHeight="1">
      <c r="B19" s="32"/>
      <c r="L19" s="32"/>
    </row>
    <row r="20" spans="2:12" s="1" customFormat="1" ht="12" customHeight="1">
      <c r="B20" s="32"/>
      <c r="D20" s="27" t="s">
        <v>29</v>
      </c>
      <c r="I20" s="27" t="s">
        <v>24</v>
      </c>
      <c r="J20" s="25" t="s">
        <v>1</v>
      </c>
      <c r="L20" s="32"/>
    </row>
    <row r="21" spans="2:12" s="1" customFormat="1" ht="18" customHeight="1">
      <c r="B21" s="32"/>
      <c r="E21" s="25" t="s">
        <v>30</v>
      </c>
      <c r="I21" s="27" t="s">
        <v>26</v>
      </c>
      <c r="J21" s="25" t="s">
        <v>1</v>
      </c>
      <c r="L21" s="32"/>
    </row>
    <row r="22" spans="2:12" s="1" customFormat="1" ht="6.95" customHeight="1">
      <c r="B22" s="32"/>
      <c r="L22" s="32"/>
    </row>
    <row r="23" spans="2:12" s="1" customFormat="1" ht="12" customHeight="1">
      <c r="B23" s="32"/>
      <c r="D23" s="27" t="s">
        <v>32</v>
      </c>
      <c r="I23" s="27" t="s">
        <v>24</v>
      </c>
      <c r="J23" s="25" t="s">
        <v>1</v>
      </c>
      <c r="L23" s="32"/>
    </row>
    <row r="24" spans="2:12" s="1" customFormat="1" ht="18" customHeight="1">
      <c r="B24" s="32"/>
      <c r="E24" s="25" t="s">
        <v>30</v>
      </c>
      <c r="I24" s="27" t="s">
        <v>26</v>
      </c>
      <c r="J24" s="25" t="s">
        <v>1</v>
      </c>
      <c r="L24" s="32"/>
    </row>
    <row r="25" spans="2:12" s="1" customFormat="1" ht="6.95" customHeight="1">
      <c r="B25" s="32"/>
      <c r="L25" s="32"/>
    </row>
    <row r="26" spans="2:12" s="1" customFormat="1" ht="12" customHeight="1">
      <c r="B26" s="32"/>
      <c r="D26" s="27" t="s">
        <v>33</v>
      </c>
      <c r="L26" s="32"/>
    </row>
    <row r="27" spans="2:12" s="7" customFormat="1" ht="16.5" customHeight="1">
      <c r="B27" s="89"/>
      <c r="E27" s="206" t="s">
        <v>1</v>
      </c>
      <c r="F27" s="206"/>
      <c r="G27" s="206"/>
      <c r="H27" s="206"/>
      <c r="L27" s="89"/>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0" t="s">
        <v>34</v>
      </c>
      <c r="J30" s="66">
        <f>ROUND(J135, 2)</f>
        <v>0</v>
      </c>
      <c r="L30" s="32"/>
    </row>
    <row r="31" spans="2:12" s="1" customFormat="1" ht="6.95" customHeight="1">
      <c r="B31" s="32"/>
      <c r="D31" s="53"/>
      <c r="E31" s="53"/>
      <c r="F31" s="53"/>
      <c r="G31" s="53"/>
      <c r="H31" s="53"/>
      <c r="I31" s="53"/>
      <c r="J31" s="53"/>
      <c r="K31" s="53"/>
      <c r="L31" s="32"/>
    </row>
    <row r="32" spans="2:12" s="1" customFormat="1" ht="14.45" customHeight="1">
      <c r="B32" s="32"/>
      <c r="F32" s="35" t="s">
        <v>36</v>
      </c>
      <c r="I32" s="35" t="s">
        <v>35</v>
      </c>
      <c r="J32" s="35" t="s">
        <v>37</v>
      </c>
      <c r="L32" s="32"/>
    </row>
    <row r="33" spans="2:12" s="1" customFormat="1" ht="14.45" customHeight="1">
      <c r="B33" s="32"/>
      <c r="D33" s="55" t="s">
        <v>38</v>
      </c>
      <c r="E33" s="27" t="s">
        <v>39</v>
      </c>
      <c r="F33" s="91">
        <f>ROUND((SUM(BE135:BE1252)),  2)</f>
        <v>0</v>
      </c>
      <c r="I33" s="92">
        <v>0.21</v>
      </c>
      <c r="J33" s="91">
        <f>ROUND(((SUM(BE135:BE1252))*I33),  2)</f>
        <v>0</v>
      </c>
      <c r="L33" s="32"/>
    </row>
    <row r="34" spans="2:12" s="1" customFormat="1" ht="14.45" customHeight="1">
      <c r="B34" s="32"/>
      <c r="E34" s="27" t="s">
        <v>40</v>
      </c>
      <c r="F34" s="91">
        <f>ROUND((SUM(BF135:BF1252)),  2)</f>
        <v>0</v>
      </c>
      <c r="I34" s="92">
        <v>0.15</v>
      </c>
      <c r="J34" s="91">
        <f>ROUND(((SUM(BF135:BF1252))*I34),  2)</f>
        <v>0</v>
      </c>
      <c r="L34" s="32"/>
    </row>
    <row r="35" spans="2:12" s="1" customFormat="1" ht="14.45" hidden="1" customHeight="1">
      <c r="B35" s="32"/>
      <c r="E35" s="27" t="s">
        <v>41</v>
      </c>
      <c r="F35" s="91">
        <f>ROUND((SUM(BG135:BG1252)),  2)</f>
        <v>0</v>
      </c>
      <c r="I35" s="92">
        <v>0.21</v>
      </c>
      <c r="J35" s="91">
        <f>0</f>
        <v>0</v>
      </c>
      <c r="L35" s="32"/>
    </row>
    <row r="36" spans="2:12" s="1" customFormat="1" ht="14.45" hidden="1" customHeight="1">
      <c r="B36" s="32"/>
      <c r="E36" s="27" t="s">
        <v>42</v>
      </c>
      <c r="F36" s="91">
        <f>ROUND((SUM(BH135:BH1252)),  2)</f>
        <v>0</v>
      </c>
      <c r="I36" s="92">
        <v>0.15</v>
      </c>
      <c r="J36" s="91">
        <f>0</f>
        <v>0</v>
      </c>
      <c r="L36" s="32"/>
    </row>
    <row r="37" spans="2:12" s="1" customFormat="1" ht="14.45" hidden="1" customHeight="1">
      <c r="B37" s="32"/>
      <c r="E37" s="27" t="s">
        <v>43</v>
      </c>
      <c r="F37" s="91">
        <f>ROUND((SUM(BI135:BI1252)),  2)</f>
        <v>0</v>
      </c>
      <c r="I37" s="92">
        <v>0</v>
      </c>
      <c r="J37" s="91">
        <f>0</f>
        <v>0</v>
      </c>
      <c r="L37" s="32"/>
    </row>
    <row r="38" spans="2:12" s="1" customFormat="1" ht="6.95" customHeight="1">
      <c r="B38" s="32"/>
      <c r="L38" s="32"/>
    </row>
    <row r="39" spans="2:12" s="1" customFormat="1" ht="25.35" customHeight="1">
      <c r="B39" s="32"/>
      <c r="C39" s="93"/>
      <c r="D39" s="94" t="s">
        <v>44</v>
      </c>
      <c r="E39" s="57"/>
      <c r="F39" s="57"/>
      <c r="G39" s="95" t="s">
        <v>45</v>
      </c>
      <c r="H39" s="96" t="s">
        <v>46</v>
      </c>
      <c r="I39" s="57"/>
      <c r="J39" s="97">
        <f>SUM(J30:J37)</f>
        <v>0</v>
      </c>
      <c r="K39" s="98"/>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47</v>
      </c>
      <c r="E50" s="42"/>
      <c r="F50" s="42"/>
      <c r="G50" s="41" t="s">
        <v>48</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49</v>
      </c>
      <c r="E61" s="34"/>
      <c r="F61" s="99" t="s">
        <v>50</v>
      </c>
      <c r="G61" s="43" t="s">
        <v>49</v>
      </c>
      <c r="H61" s="34"/>
      <c r="I61" s="34"/>
      <c r="J61" s="100" t="s">
        <v>50</v>
      </c>
      <c r="K61" s="34"/>
      <c r="L61" s="32"/>
    </row>
    <row r="62" spans="2:12">
      <c r="B62" s="20"/>
      <c r="L62" s="20"/>
    </row>
    <row r="63" spans="2:12">
      <c r="B63" s="20"/>
      <c r="L63" s="20"/>
    </row>
    <row r="64" spans="2:12">
      <c r="B64" s="20"/>
      <c r="L64" s="20"/>
    </row>
    <row r="65" spans="2:12" s="1" customFormat="1" ht="12.75">
      <c r="B65" s="32"/>
      <c r="D65" s="41" t="s">
        <v>51</v>
      </c>
      <c r="E65" s="42"/>
      <c r="F65" s="42"/>
      <c r="G65" s="41" t="s">
        <v>52</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49</v>
      </c>
      <c r="E76" s="34"/>
      <c r="F76" s="99" t="s">
        <v>50</v>
      </c>
      <c r="G76" s="43" t="s">
        <v>49</v>
      </c>
      <c r="H76" s="34"/>
      <c r="I76" s="34"/>
      <c r="J76" s="100" t="s">
        <v>50</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100</v>
      </c>
      <c r="L82" s="32"/>
    </row>
    <row r="83" spans="2:47" s="1" customFormat="1" ht="6.95" customHeight="1">
      <c r="B83" s="32"/>
      <c r="L83" s="32"/>
    </row>
    <row r="84" spans="2:47" s="1" customFormat="1" ht="12" customHeight="1">
      <c r="B84" s="32"/>
      <c r="C84" s="27" t="s">
        <v>16</v>
      </c>
      <c r="L84" s="32"/>
    </row>
    <row r="85" spans="2:47" s="1" customFormat="1" ht="16.5" customHeight="1">
      <c r="B85" s="32"/>
      <c r="E85" s="230" t="str">
        <f>E7</f>
        <v>Stavební úpravy v areálu SK Chválkovice - 2. etapa</v>
      </c>
      <c r="F85" s="231"/>
      <c r="G85" s="231"/>
      <c r="H85" s="231"/>
      <c r="L85" s="32"/>
    </row>
    <row r="86" spans="2:47" s="1" customFormat="1" ht="12" customHeight="1">
      <c r="B86" s="32"/>
      <c r="C86" s="27" t="s">
        <v>98</v>
      </c>
      <c r="L86" s="32"/>
    </row>
    <row r="87" spans="2:47" s="1" customFormat="1" ht="16.5" customHeight="1">
      <c r="B87" s="32"/>
      <c r="E87" s="220" t="str">
        <f>E9</f>
        <v>ST - Stavební část</v>
      </c>
      <c r="F87" s="229"/>
      <c r="G87" s="229"/>
      <c r="H87" s="229"/>
      <c r="L87" s="32"/>
    </row>
    <row r="88" spans="2:47" s="1" customFormat="1" ht="6.95" customHeight="1">
      <c r="B88" s="32"/>
      <c r="L88" s="32"/>
    </row>
    <row r="89" spans="2:47" s="1" customFormat="1" ht="12" customHeight="1">
      <c r="B89" s="32"/>
      <c r="C89" s="27" t="s">
        <v>20</v>
      </c>
      <c r="F89" s="25" t="str">
        <f>F12</f>
        <v>Olomouc</v>
      </c>
      <c r="I89" s="27" t="s">
        <v>22</v>
      </c>
      <c r="J89" s="52" t="str">
        <f>IF(J12="","",J12)</f>
        <v>Vyplň údaj</v>
      </c>
      <c r="L89" s="32"/>
    </row>
    <row r="90" spans="2:47" s="1" customFormat="1" ht="6.95" customHeight="1">
      <c r="B90" s="32"/>
      <c r="L90" s="32"/>
    </row>
    <row r="91" spans="2:47" s="1" customFormat="1" ht="15.2" customHeight="1">
      <c r="B91" s="32"/>
      <c r="C91" s="27" t="s">
        <v>23</v>
      </c>
      <c r="F91" s="25" t="str">
        <f>E15</f>
        <v xml:space="preserve"> </v>
      </c>
      <c r="I91" s="27" t="s">
        <v>29</v>
      </c>
      <c r="J91" s="30" t="str">
        <f>E21</f>
        <v>ASET studio s.r.o.</v>
      </c>
      <c r="L91" s="32"/>
    </row>
    <row r="92" spans="2:47" s="1" customFormat="1" ht="15.2" customHeight="1">
      <c r="B92" s="32"/>
      <c r="C92" s="27" t="s">
        <v>27</v>
      </c>
      <c r="F92" s="25" t="str">
        <f>IF(E18="","",E18)</f>
        <v>Vyplň údaj</v>
      </c>
      <c r="I92" s="27" t="s">
        <v>32</v>
      </c>
      <c r="J92" s="30" t="str">
        <f>E24</f>
        <v>ASET studio s.r.o.</v>
      </c>
      <c r="L92" s="32"/>
    </row>
    <row r="93" spans="2:47" s="1" customFormat="1" ht="10.35" customHeight="1">
      <c r="B93" s="32"/>
      <c r="L93" s="32"/>
    </row>
    <row r="94" spans="2:47" s="1" customFormat="1" ht="29.25" customHeight="1">
      <c r="B94" s="32"/>
      <c r="C94" s="101" t="s">
        <v>101</v>
      </c>
      <c r="D94" s="93"/>
      <c r="E94" s="93"/>
      <c r="F94" s="93"/>
      <c r="G94" s="93"/>
      <c r="H94" s="93"/>
      <c r="I94" s="93"/>
      <c r="J94" s="102" t="s">
        <v>102</v>
      </c>
      <c r="K94" s="93"/>
      <c r="L94" s="32"/>
    </row>
    <row r="95" spans="2:47" s="1" customFormat="1" ht="10.35" customHeight="1">
      <c r="B95" s="32"/>
      <c r="L95" s="32"/>
    </row>
    <row r="96" spans="2:47" s="1" customFormat="1" ht="22.9" customHeight="1">
      <c r="B96" s="32"/>
      <c r="C96" s="103" t="s">
        <v>103</v>
      </c>
      <c r="J96" s="66">
        <f>J135</f>
        <v>0</v>
      </c>
      <c r="L96" s="32"/>
      <c r="AU96" s="17" t="s">
        <v>104</v>
      </c>
    </row>
    <row r="97" spans="2:12" s="8" customFormat="1" ht="24.95" customHeight="1">
      <c r="B97" s="104"/>
      <c r="D97" s="105" t="s">
        <v>105</v>
      </c>
      <c r="E97" s="106"/>
      <c r="F97" s="106"/>
      <c r="G97" s="106"/>
      <c r="H97" s="106"/>
      <c r="I97" s="106"/>
      <c r="J97" s="107">
        <f>J136</f>
        <v>0</v>
      </c>
      <c r="L97" s="104"/>
    </row>
    <row r="98" spans="2:12" s="9" customFormat="1" ht="19.899999999999999" customHeight="1">
      <c r="B98" s="108"/>
      <c r="D98" s="109" t="s">
        <v>106</v>
      </c>
      <c r="E98" s="110"/>
      <c r="F98" s="110"/>
      <c r="G98" s="110"/>
      <c r="H98" s="110"/>
      <c r="I98" s="110"/>
      <c r="J98" s="111">
        <f>J137</f>
        <v>0</v>
      </c>
      <c r="L98" s="108"/>
    </row>
    <row r="99" spans="2:12" s="9" customFormat="1" ht="19.899999999999999" customHeight="1">
      <c r="B99" s="108"/>
      <c r="D99" s="109" t="s">
        <v>107</v>
      </c>
      <c r="E99" s="110"/>
      <c r="F99" s="110"/>
      <c r="G99" s="110"/>
      <c r="H99" s="110"/>
      <c r="I99" s="110"/>
      <c r="J99" s="111">
        <f>J186</f>
        <v>0</v>
      </c>
      <c r="L99" s="108"/>
    </row>
    <row r="100" spans="2:12" s="9" customFormat="1" ht="19.899999999999999" customHeight="1">
      <c r="B100" s="108"/>
      <c r="D100" s="109" t="s">
        <v>108</v>
      </c>
      <c r="E100" s="110"/>
      <c r="F100" s="110"/>
      <c r="G100" s="110"/>
      <c r="H100" s="110"/>
      <c r="I100" s="110"/>
      <c r="J100" s="111">
        <f>J286</f>
        <v>0</v>
      </c>
      <c r="L100" s="108"/>
    </row>
    <row r="101" spans="2:12" s="9" customFormat="1" ht="19.899999999999999" customHeight="1">
      <c r="B101" s="108"/>
      <c r="D101" s="109" t="s">
        <v>109</v>
      </c>
      <c r="E101" s="110"/>
      <c r="F101" s="110"/>
      <c r="G101" s="110"/>
      <c r="H101" s="110"/>
      <c r="I101" s="110"/>
      <c r="J101" s="111">
        <f>J301</f>
        <v>0</v>
      </c>
      <c r="L101" s="108"/>
    </row>
    <row r="102" spans="2:12" s="9" customFormat="1" ht="19.899999999999999" customHeight="1">
      <c r="B102" s="108"/>
      <c r="D102" s="109" t="s">
        <v>110</v>
      </c>
      <c r="E102" s="110"/>
      <c r="F102" s="110"/>
      <c r="G102" s="110"/>
      <c r="H102" s="110"/>
      <c r="I102" s="110"/>
      <c r="J102" s="111">
        <f>J661</f>
        <v>0</v>
      </c>
      <c r="L102" s="108"/>
    </row>
    <row r="103" spans="2:12" s="9" customFormat="1" ht="19.899999999999999" customHeight="1">
      <c r="B103" s="108"/>
      <c r="D103" s="109" t="s">
        <v>111</v>
      </c>
      <c r="E103" s="110"/>
      <c r="F103" s="110"/>
      <c r="G103" s="110"/>
      <c r="H103" s="110"/>
      <c r="I103" s="110"/>
      <c r="J103" s="111">
        <f>J823</f>
        <v>0</v>
      </c>
      <c r="L103" s="108"/>
    </row>
    <row r="104" spans="2:12" s="9" customFormat="1" ht="19.899999999999999" customHeight="1">
      <c r="B104" s="108"/>
      <c r="D104" s="109" t="s">
        <v>112</v>
      </c>
      <c r="E104" s="110"/>
      <c r="F104" s="110"/>
      <c r="G104" s="110"/>
      <c r="H104" s="110"/>
      <c r="I104" s="110"/>
      <c r="J104" s="111">
        <f>J842</f>
        <v>0</v>
      </c>
      <c r="L104" s="108"/>
    </row>
    <row r="105" spans="2:12" s="8" customFormat="1" ht="24.95" customHeight="1">
      <c r="B105" s="104"/>
      <c r="D105" s="105" t="s">
        <v>113</v>
      </c>
      <c r="E105" s="106"/>
      <c r="F105" s="106"/>
      <c r="G105" s="106"/>
      <c r="H105" s="106"/>
      <c r="I105" s="106"/>
      <c r="J105" s="107">
        <f>J870</f>
        <v>0</v>
      </c>
      <c r="L105" s="104"/>
    </row>
    <row r="106" spans="2:12" s="9" customFormat="1" ht="19.899999999999999" customHeight="1">
      <c r="B106" s="108"/>
      <c r="D106" s="109" t="s">
        <v>114</v>
      </c>
      <c r="E106" s="110"/>
      <c r="F106" s="110"/>
      <c r="G106" s="110"/>
      <c r="H106" s="110"/>
      <c r="I106" s="110"/>
      <c r="J106" s="111">
        <f>J871</f>
        <v>0</v>
      </c>
      <c r="L106" s="108"/>
    </row>
    <row r="107" spans="2:12" s="9" customFormat="1" ht="19.899999999999999" customHeight="1">
      <c r="B107" s="108"/>
      <c r="D107" s="109" t="s">
        <v>115</v>
      </c>
      <c r="E107" s="110"/>
      <c r="F107" s="110"/>
      <c r="G107" s="110"/>
      <c r="H107" s="110"/>
      <c r="I107" s="110"/>
      <c r="J107" s="111">
        <f>J897</f>
        <v>0</v>
      </c>
      <c r="L107" s="108"/>
    </row>
    <row r="108" spans="2:12" s="9" customFormat="1" ht="19.899999999999999" customHeight="1">
      <c r="B108" s="108"/>
      <c r="D108" s="109" t="s">
        <v>116</v>
      </c>
      <c r="E108" s="110"/>
      <c r="F108" s="110"/>
      <c r="G108" s="110"/>
      <c r="H108" s="110"/>
      <c r="I108" s="110"/>
      <c r="J108" s="111">
        <f>J916</f>
        <v>0</v>
      </c>
      <c r="L108" s="108"/>
    </row>
    <row r="109" spans="2:12" s="9" customFormat="1" ht="19.899999999999999" customHeight="1">
      <c r="B109" s="108"/>
      <c r="D109" s="109" t="s">
        <v>117</v>
      </c>
      <c r="E109" s="110"/>
      <c r="F109" s="110"/>
      <c r="G109" s="110"/>
      <c r="H109" s="110"/>
      <c r="I109" s="110"/>
      <c r="J109" s="111">
        <f>J944</f>
        <v>0</v>
      </c>
      <c r="L109" s="108"/>
    </row>
    <row r="110" spans="2:12" s="9" customFormat="1" ht="19.899999999999999" customHeight="1">
      <c r="B110" s="108"/>
      <c r="D110" s="109" t="s">
        <v>118</v>
      </c>
      <c r="E110" s="110"/>
      <c r="F110" s="110"/>
      <c r="G110" s="110"/>
      <c r="H110" s="110"/>
      <c r="I110" s="110"/>
      <c r="J110" s="111">
        <f>J948</f>
        <v>0</v>
      </c>
      <c r="L110" s="108"/>
    </row>
    <row r="111" spans="2:12" s="9" customFormat="1" ht="19.899999999999999" customHeight="1">
      <c r="B111" s="108"/>
      <c r="D111" s="109" t="s">
        <v>119</v>
      </c>
      <c r="E111" s="110"/>
      <c r="F111" s="110"/>
      <c r="G111" s="110"/>
      <c r="H111" s="110"/>
      <c r="I111" s="110"/>
      <c r="J111" s="111">
        <f>J1024</f>
        <v>0</v>
      </c>
      <c r="L111" s="108"/>
    </row>
    <row r="112" spans="2:12" s="9" customFormat="1" ht="19.899999999999999" customHeight="1">
      <c r="B112" s="108"/>
      <c r="D112" s="109" t="s">
        <v>120</v>
      </c>
      <c r="E112" s="110"/>
      <c r="F112" s="110"/>
      <c r="G112" s="110"/>
      <c r="H112" s="110"/>
      <c r="I112" s="110"/>
      <c r="J112" s="111">
        <f>J1050</f>
        <v>0</v>
      </c>
      <c r="L112" s="108"/>
    </row>
    <row r="113" spans="2:12" s="9" customFormat="1" ht="19.899999999999999" customHeight="1">
      <c r="B113" s="108"/>
      <c r="D113" s="109" t="s">
        <v>121</v>
      </c>
      <c r="E113" s="110"/>
      <c r="F113" s="110"/>
      <c r="G113" s="110"/>
      <c r="H113" s="110"/>
      <c r="I113" s="110"/>
      <c r="J113" s="111">
        <f>J1155</f>
        <v>0</v>
      </c>
      <c r="L113" s="108"/>
    </row>
    <row r="114" spans="2:12" s="9" customFormat="1" ht="19.899999999999999" customHeight="1">
      <c r="B114" s="108"/>
      <c r="D114" s="109" t="s">
        <v>122</v>
      </c>
      <c r="E114" s="110"/>
      <c r="F114" s="110"/>
      <c r="G114" s="110"/>
      <c r="H114" s="110"/>
      <c r="I114" s="110"/>
      <c r="J114" s="111">
        <f>J1188</f>
        <v>0</v>
      </c>
      <c r="L114" s="108"/>
    </row>
    <row r="115" spans="2:12" s="8" customFormat="1" ht="24.95" customHeight="1">
      <c r="B115" s="104"/>
      <c r="D115" s="105" t="s">
        <v>123</v>
      </c>
      <c r="E115" s="106"/>
      <c r="F115" s="106"/>
      <c r="G115" s="106"/>
      <c r="H115" s="106"/>
      <c r="I115" s="106"/>
      <c r="J115" s="107">
        <f>J1247</f>
        <v>0</v>
      </c>
      <c r="L115" s="104"/>
    </row>
    <row r="116" spans="2:12" s="1" customFormat="1" ht="21.75" customHeight="1">
      <c r="B116" s="32"/>
      <c r="L116" s="32"/>
    </row>
    <row r="117" spans="2:12" s="1" customFormat="1" ht="6.95" customHeight="1">
      <c r="B117" s="44"/>
      <c r="C117" s="45"/>
      <c r="D117" s="45"/>
      <c r="E117" s="45"/>
      <c r="F117" s="45"/>
      <c r="G117" s="45"/>
      <c r="H117" s="45"/>
      <c r="I117" s="45"/>
      <c r="J117" s="45"/>
      <c r="K117" s="45"/>
      <c r="L117" s="32"/>
    </row>
    <row r="121" spans="2:12" s="1" customFormat="1" ht="6.95" customHeight="1">
      <c r="B121" s="46"/>
      <c r="C121" s="47"/>
      <c r="D121" s="47"/>
      <c r="E121" s="47"/>
      <c r="F121" s="47"/>
      <c r="G121" s="47"/>
      <c r="H121" s="47"/>
      <c r="I121" s="47"/>
      <c r="J121" s="47"/>
      <c r="K121" s="47"/>
      <c r="L121" s="32"/>
    </row>
    <row r="122" spans="2:12" s="1" customFormat="1" ht="24.95" customHeight="1">
      <c r="B122" s="32"/>
      <c r="C122" s="21" t="s">
        <v>124</v>
      </c>
      <c r="L122" s="32"/>
    </row>
    <row r="123" spans="2:12" s="1" customFormat="1" ht="6.95" customHeight="1">
      <c r="B123" s="32"/>
      <c r="L123" s="32"/>
    </row>
    <row r="124" spans="2:12" s="1" customFormat="1" ht="12" customHeight="1">
      <c r="B124" s="32"/>
      <c r="C124" s="27" t="s">
        <v>16</v>
      </c>
      <c r="L124" s="32"/>
    </row>
    <row r="125" spans="2:12" s="1" customFormat="1" ht="16.5" customHeight="1">
      <c r="B125" s="32"/>
      <c r="E125" s="230" t="str">
        <f>E7</f>
        <v>Stavební úpravy v areálu SK Chválkovice - 2. etapa</v>
      </c>
      <c r="F125" s="231"/>
      <c r="G125" s="231"/>
      <c r="H125" s="231"/>
      <c r="L125" s="32"/>
    </row>
    <row r="126" spans="2:12" s="1" customFormat="1" ht="12" customHeight="1">
      <c r="B126" s="32"/>
      <c r="C126" s="27" t="s">
        <v>98</v>
      </c>
      <c r="L126" s="32"/>
    </row>
    <row r="127" spans="2:12" s="1" customFormat="1" ht="16.5" customHeight="1">
      <c r="B127" s="32"/>
      <c r="E127" s="220" t="str">
        <f>E9</f>
        <v>ST - Stavební část</v>
      </c>
      <c r="F127" s="229"/>
      <c r="G127" s="229"/>
      <c r="H127" s="229"/>
      <c r="L127" s="32"/>
    </row>
    <row r="128" spans="2:12" s="1" customFormat="1" ht="6.95" customHeight="1">
      <c r="B128" s="32"/>
      <c r="L128" s="32"/>
    </row>
    <row r="129" spans="2:65" s="1" customFormat="1" ht="12" customHeight="1">
      <c r="B129" s="32"/>
      <c r="C129" s="27" t="s">
        <v>20</v>
      </c>
      <c r="F129" s="25" t="str">
        <f>F12</f>
        <v>Olomouc</v>
      </c>
      <c r="I129" s="27" t="s">
        <v>22</v>
      </c>
      <c r="J129" s="52" t="str">
        <f>IF(J12="","",J12)</f>
        <v>Vyplň údaj</v>
      </c>
      <c r="L129" s="32"/>
    </row>
    <row r="130" spans="2:65" s="1" customFormat="1" ht="6.95" customHeight="1">
      <c r="B130" s="32"/>
      <c r="L130" s="32"/>
    </row>
    <row r="131" spans="2:65" s="1" customFormat="1" ht="15.2" customHeight="1">
      <c r="B131" s="32"/>
      <c r="C131" s="27" t="s">
        <v>23</v>
      </c>
      <c r="F131" s="25" t="str">
        <f>E15</f>
        <v xml:space="preserve"> </v>
      </c>
      <c r="I131" s="27" t="s">
        <v>29</v>
      </c>
      <c r="J131" s="30" t="str">
        <f>E21</f>
        <v>ASET studio s.r.o.</v>
      </c>
      <c r="L131" s="32"/>
    </row>
    <row r="132" spans="2:65" s="1" customFormat="1" ht="15.2" customHeight="1">
      <c r="B132" s="32"/>
      <c r="C132" s="27" t="s">
        <v>27</v>
      </c>
      <c r="F132" s="25" t="str">
        <f>IF(E18="","",E18)</f>
        <v>Vyplň údaj</v>
      </c>
      <c r="I132" s="27" t="s">
        <v>32</v>
      </c>
      <c r="J132" s="30" t="str">
        <f>E24</f>
        <v>ASET studio s.r.o.</v>
      </c>
      <c r="L132" s="32"/>
    </row>
    <row r="133" spans="2:65" s="1" customFormat="1" ht="10.35" customHeight="1">
      <c r="B133" s="32"/>
      <c r="L133" s="32"/>
    </row>
    <row r="134" spans="2:65" s="10" customFormat="1" ht="29.25" customHeight="1">
      <c r="B134" s="112"/>
      <c r="C134" s="113" t="s">
        <v>125</v>
      </c>
      <c r="D134" s="114" t="s">
        <v>59</v>
      </c>
      <c r="E134" s="114" t="s">
        <v>55</v>
      </c>
      <c r="F134" s="114" t="s">
        <v>56</v>
      </c>
      <c r="G134" s="114" t="s">
        <v>126</v>
      </c>
      <c r="H134" s="114" t="s">
        <v>127</v>
      </c>
      <c r="I134" s="114" t="s">
        <v>128</v>
      </c>
      <c r="J134" s="114" t="s">
        <v>102</v>
      </c>
      <c r="K134" s="115" t="s">
        <v>129</v>
      </c>
      <c r="L134" s="112"/>
      <c r="M134" s="59" t="s">
        <v>1</v>
      </c>
      <c r="N134" s="60" t="s">
        <v>38</v>
      </c>
      <c r="O134" s="60" t="s">
        <v>130</v>
      </c>
      <c r="P134" s="60" t="s">
        <v>131</v>
      </c>
      <c r="Q134" s="60" t="s">
        <v>132</v>
      </c>
      <c r="R134" s="60" t="s">
        <v>133</v>
      </c>
      <c r="S134" s="60" t="s">
        <v>134</v>
      </c>
      <c r="T134" s="61" t="s">
        <v>135</v>
      </c>
    </row>
    <row r="135" spans="2:65" s="1" customFormat="1" ht="22.9" customHeight="1">
      <c r="B135" s="32"/>
      <c r="C135" s="64" t="s">
        <v>136</v>
      </c>
      <c r="J135" s="116">
        <f>BK135</f>
        <v>0</v>
      </c>
      <c r="L135" s="32"/>
      <c r="M135" s="62"/>
      <c r="N135" s="53"/>
      <c r="O135" s="53"/>
      <c r="P135" s="117">
        <f>P136+P870+P1247</f>
        <v>0</v>
      </c>
      <c r="Q135" s="53"/>
      <c r="R135" s="117">
        <f>R136+R870+R1247</f>
        <v>117.96297558999997</v>
      </c>
      <c r="S135" s="53"/>
      <c r="T135" s="118">
        <f>T136+T870+T1247</f>
        <v>60.139602049999993</v>
      </c>
      <c r="AT135" s="17" t="s">
        <v>73</v>
      </c>
      <c r="AU135" s="17" t="s">
        <v>104</v>
      </c>
      <c r="BK135" s="119">
        <f>BK136+BK870+BK1247</f>
        <v>0</v>
      </c>
    </row>
    <row r="136" spans="2:65" s="11" customFormat="1" ht="25.9" customHeight="1">
      <c r="B136" s="120"/>
      <c r="D136" s="121" t="s">
        <v>73</v>
      </c>
      <c r="E136" s="122" t="s">
        <v>137</v>
      </c>
      <c r="F136" s="122" t="s">
        <v>138</v>
      </c>
      <c r="I136" s="123"/>
      <c r="J136" s="124">
        <f>BK136</f>
        <v>0</v>
      </c>
      <c r="L136" s="120"/>
      <c r="M136" s="125"/>
      <c r="P136" s="126">
        <f>P137+P186+P286+P301+P661+P823+P842</f>
        <v>0</v>
      </c>
      <c r="R136" s="126">
        <f>R137+R186+R286+R301+R661+R823+R842</f>
        <v>113.79547149999998</v>
      </c>
      <c r="T136" s="127">
        <f>T137+T186+T286+T301+T661+T823+T842</f>
        <v>59.712499549999997</v>
      </c>
      <c r="AR136" s="121" t="s">
        <v>82</v>
      </c>
      <c r="AT136" s="128" t="s">
        <v>73</v>
      </c>
      <c r="AU136" s="128" t="s">
        <v>74</v>
      </c>
      <c r="AY136" s="121" t="s">
        <v>139</v>
      </c>
      <c r="BK136" s="129">
        <f>BK137+BK186+BK286+BK301+BK661+BK823+BK842</f>
        <v>0</v>
      </c>
    </row>
    <row r="137" spans="2:65" s="11" customFormat="1" ht="22.9" customHeight="1">
      <c r="B137" s="120"/>
      <c r="D137" s="121" t="s">
        <v>73</v>
      </c>
      <c r="E137" s="130" t="s">
        <v>82</v>
      </c>
      <c r="F137" s="130" t="s">
        <v>140</v>
      </c>
      <c r="I137" s="123"/>
      <c r="J137" s="131">
        <f>BK137</f>
        <v>0</v>
      </c>
      <c r="L137" s="120"/>
      <c r="M137" s="125"/>
      <c r="P137" s="126">
        <f>SUM(P138:P185)</f>
        <v>0</v>
      </c>
      <c r="R137" s="126">
        <f>SUM(R138:R185)</f>
        <v>22.091999999999999</v>
      </c>
      <c r="T137" s="127">
        <f>SUM(T138:T185)</f>
        <v>10.146000000000001</v>
      </c>
      <c r="AR137" s="121" t="s">
        <v>82</v>
      </c>
      <c r="AT137" s="128" t="s">
        <v>73</v>
      </c>
      <c r="AU137" s="128" t="s">
        <v>82</v>
      </c>
      <c r="AY137" s="121" t="s">
        <v>139</v>
      </c>
      <c r="BK137" s="129">
        <f>SUM(BK138:BK185)</f>
        <v>0</v>
      </c>
    </row>
    <row r="138" spans="2:65" s="1" customFormat="1" ht="24.2" customHeight="1">
      <c r="B138" s="32"/>
      <c r="C138" s="132" t="s">
        <v>82</v>
      </c>
      <c r="D138" s="132" t="s">
        <v>141</v>
      </c>
      <c r="E138" s="133" t="s">
        <v>142</v>
      </c>
      <c r="F138" s="134" t="s">
        <v>143</v>
      </c>
      <c r="G138" s="135" t="s">
        <v>144</v>
      </c>
      <c r="H138" s="136">
        <v>10</v>
      </c>
      <c r="I138" s="137"/>
      <c r="J138" s="138">
        <f>ROUND(I138*H138,2)</f>
        <v>0</v>
      </c>
      <c r="K138" s="134" t="s">
        <v>145</v>
      </c>
      <c r="L138" s="32"/>
      <c r="M138" s="139" t="s">
        <v>1</v>
      </c>
      <c r="N138" s="140" t="s">
        <v>39</v>
      </c>
      <c r="P138" s="141">
        <f>O138*H138</f>
        <v>0</v>
      </c>
      <c r="Q138" s="141">
        <v>0</v>
      </c>
      <c r="R138" s="141">
        <f>Q138*H138</f>
        <v>0</v>
      </c>
      <c r="S138" s="141">
        <v>0.26</v>
      </c>
      <c r="T138" s="142">
        <f>S138*H138</f>
        <v>2.6</v>
      </c>
      <c r="AR138" s="143" t="s">
        <v>146</v>
      </c>
      <c r="AT138" s="143" t="s">
        <v>141</v>
      </c>
      <c r="AU138" s="143" t="s">
        <v>84</v>
      </c>
      <c r="AY138" s="17" t="s">
        <v>139</v>
      </c>
      <c r="BE138" s="144">
        <f>IF(N138="základní",J138,0)</f>
        <v>0</v>
      </c>
      <c r="BF138" s="144">
        <f>IF(N138="snížená",J138,0)</f>
        <v>0</v>
      </c>
      <c r="BG138" s="144">
        <f>IF(N138="zákl. přenesená",J138,0)</f>
        <v>0</v>
      </c>
      <c r="BH138" s="144">
        <f>IF(N138="sníž. přenesená",J138,0)</f>
        <v>0</v>
      </c>
      <c r="BI138" s="144">
        <f>IF(N138="nulová",J138,0)</f>
        <v>0</v>
      </c>
      <c r="BJ138" s="17" t="s">
        <v>82</v>
      </c>
      <c r="BK138" s="144">
        <f>ROUND(I138*H138,2)</f>
        <v>0</v>
      </c>
      <c r="BL138" s="17" t="s">
        <v>146</v>
      </c>
      <c r="BM138" s="143" t="s">
        <v>147</v>
      </c>
    </row>
    <row r="139" spans="2:65" s="12" customFormat="1">
      <c r="B139" s="145"/>
      <c r="D139" s="146" t="s">
        <v>148</v>
      </c>
      <c r="E139" s="147" t="s">
        <v>1</v>
      </c>
      <c r="F139" s="148" t="s">
        <v>149</v>
      </c>
      <c r="H139" s="147" t="s">
        <v>1</v>
      </c>
      <c r="I139" s="149"/>
      <c r="L139" s="145"/>
      <c r="M139" s="150"/>
      <c r="T139" s="151"/>
      <c r="AT139" s="147" t="s">
        <v>148</v>
      </c>
      <c r="AU139" s="147" t="s">
        <v>84</v>
      </c>
      <c r="AV139" s="12" t="s">
        <v>82</v>
      </c>
      <c r="AW139" s="12" t="s">
        <v>31</v>
      </c>
      <c r="AX139" s="12" t="s">
        <v>74</v>
      </c>
      <c r="AY139" s="147" t="s">
        <v>139</v>
      </c>
    </row>
    <row r="140" spans="2:65" s="13" customFormat="1">
      <c r="B140" s="152"/>
      <c r="D140" s="146" t="s">
        <v>148</v>
      </c>
      <c r="E140" s="153" t="s">
        <v>1</v>
      </c>
      <c r="F140" s="154" t="s">
        <v>150</v>
      </c>
      <c r="H140" s="155">
        <v>10</v>
      </c>
      <c r="I140" s="156"/>
      <c r="L140" s="152"/>
      <c r="M140" s="157"/>
      <c r="T140" s="158"/>
      <c r="AT140" s="153" t="s">
        <v>148</v>
      </c>
      <c r="AU140" s="153" t="s">
        <v>84</v>
      </c>
      <c r="AV140" s="13" t="s">
        <v>84</v>
      </c>
      <c r="AW140" s="13" t="s">
        <v>31</v>
      </c>
      <c r="AX140" s="13" t="s">
        <v>82</v>
      </c>
      <c r="AY140" s="153" t="s">
        <v>139</v>
      </c>
    </row>
    <row r="141" spans="2:65" s="1" customFormat="1" ht="24.2" customHeight="1">
      <c r="B141" s="32"/>
      <c r="C141" s="132" t="s">
        <v>84</v>
      </c>
      <c r="D141" s="132" t="s">
        <v>141</v>
      </c>
      <c r="E141" s="133" t="s">
        <v>151</v>
      </c>
      <c r="F141" s="134" t="s">
        <v>152</v>
      </c>
      <c r="G141" s="135" t="s">
        <v>144</v>
      </c>
      <c r="H141" s="136">
        <v>19.8</v>
      </c>
      <c r="I141" s="137"/>
      <c r="J141" s="138">
        <f>ROUND(I141*H141,2)</f>
        <v>0</v>
      </c>
      <c r="K141" s="134" t="s">
        <v>145</v>
      </c>
      <c r="L141" s="32"/>
      <c r="M141" s="139" t="s">
        <v>1</v>
      </c>
      <c r="N141" s="140" t="s">
        <v>39</v>
      </c>
      <c r="P141" s="141">
        <f>O141*H141</f>
        <v>0</v>
      </c>
      <c r="Q141" s="141">
        <v>0</v>
      </c>
      <c r="R141" s="141">
        <f>Q141*H141</f>
        <v>0</v>
      </c>
      <c r="S141" s="141">
        <v>0.33</v>
      </c>
      <c r="T141" s="142">
        <f>S141*H141</f>
        <v>6.5340000000000007</v>
      </c>
      <c r="AR141" s="143" t="s">
        <v>146</v>
      </c>
      <c r="AT141" s="143" t="s">
        <v>141</v>
      </c>
      <c r="AU141" s="143" t="s">
        <v>84</v>
      </c>
      <c r="AY141" s="17" t="s">
        <v>139</v>
      </c>
      <c r="BE141" s="144">
        <f>IF(N141="základní",J141,0)</f>
        <v>0</v>
      </c>
      <c r="BF141" s="144">
        <f>IF(N141="snížená",J141,0)</f>
        <v>0</v>
      </c>
      <c r="BG141" s="144">
        <f>IF(N141="zákl. přenesená",J141,0)</f>
        <v>0</v>
      </c>
      <c r="BH141" s="144">
        <f>IF(N141="sníž. přenesená",J141,0)</f>
        <v>0</v>
      </c>
      <c r="BI141" s="144">
        <f>IF(N141="nulová",J141,0)</f>
        <v>0</v>
      </c>
      <c r="BJ141" s="17" t="s">
        <v>82</v>
      </c>
      <c r="BK141" s="144">
        <f>ROUND(I141*H141,2)</f>
        <v>0</v>
      </c>
      <c r="BL141" s="17" t="s">
        <v>146</v>
      </c>
      <c r="BM141" s="143" t="s">
        <v>153</v>
      </c>
    </row>
    <row r="142" spans="2:65" s="12" customFormat="1">
      <c r="B142" s="145"/>
      <c r="D142" s="146" t="s">
        <v>148</v>
      </c>
      <c r="E142" s="147" t="s">
        <v>1</v>
      </c>
      <c r="F142" s="148" t="s">
        <v>154</v>
      </c>
      <c r="H142" s="147" t="s">
        <v>1</v>
      </c>
      <c r="I142" s="149"/>
      <c r="L142" s="145"/>
      <c r="M142" s="150"/>
      <c r="T142" s="151"/>
      <c r="AT142" s="147" t="s">
        <v>148</v>
      </c>
      <c r="AU142" s="147" t="s">
        <v>84</v>
      </c>
      <c r="AV142" s="12" t="s">
        <v>82</v>
      </c>
      <c r="AW142" s="12" t="s">
        <v>31</v>
      </c>
      <c r="AX142" s="12" t="s">
        <v>74</v>
      </c>
      <c r="AY142" s="147" t="s">
        <v>139</v>
      </c>
    </row>
    <row r="143" spans="2:65" s="13" customFormat="1">
      <c r="B143" s="152"/>
      <c r="D143" s="146" t="s">
        <v>148</v>
      </c>
      <c r="E143" s="153" t="s">
        <v>1</v>
      </c>
      <c r="F143" s="154" t="s">
        <v>155</v>
      </c>
      <c r="H143" s="155">
        <v>19.8</v>
      </c>
      <c r="I143" s="156"/>
      <c r="L143" s="152"/>
      <c r="M143" s="157"/>
      <c r="T143" s="158"/>
      <c r="AT143" s="153" t="s">
        <v>148</v>
      </c>
      <c r="AU143" s="153" t="s">
        <v>84</v>
      </c>
      <c r="AV143" s="13" t="s">
        <v>84</v>
      </c>
      <c r="AW143" s="13" t="s">
        <v>31</v>
      </c>
      <c r="AX143" s="13" t="s">
        <v>82</v>
      </c>
      <c r="AY143" s="153" t="s">
        <v>139</v>
      </c>
    </row>
    <row r="144" spans="2:65" s="1" customFormat="1" ht="16.5" customHeight="1">
      <c r="B144" s="32"/>
      <c r="C144" s="132" t="s">
        <v>156</v>
      </c>
      <c r="D144" s="132" t="s">
        <v>141</v>
      </c>
      <c r="E144" s="133" t="s">
        <v>157</v>
      </c>
      <c r="F144" s="134" t="s">
        <v>158</v>
      </c>
      <c r="G144" s="135" t="s">
        <v>159</v>
      </c>
      <c r="H144" s="136">
        <v>4.4000000000000004</v>
      </c>
      <c r="I144" s="137"/>
      <c r="J144" s="138">
        <f>ROUND(I144*H144,2)</f>
        <v>0</v>
      </c>
      <c r="K144" s="134" t="s">
        <v>145</v>
      </c>
      <c r="L144" s="32"/>
      <c r="M144" s="139" t="s">
        <v>1</v>
      </c>
      <c r="N144" s="140" t="s">
        <v>39</v>
      </c>
      <c r="P144" s="141">
        <f>O144*H144</f>
        <v>0</v>
      </c>
      <c r="Q144" s="141">
        <v>0</v>
      </c>
      <c r="R144" s="141">
        <f>Q144*H144</f>
        <v>0</v>
      </c>
      <c r="S144" s="141">
        <v>0.23</v>
      </c>
      <c r="T144" s="142">
        <f>S144*H144</f>
        <v>1.0120000000000002</v>
      </c>
      <c r="AR144" s="143" t="s">
        <v>146</v>
      </c>
      <c r="AT144" s="143" t="s">
        <v>141</v>
      </c>
      <c r="AU144" s="143" t="s">
        <v>84</v>
      </c>
      <c r="AY144" s="17" t="s">
        <v>139</v>
      </c>
      <c r="BE144" s="144">
        <f>IF(N144="základní",J144,0)</f>
        <v>0</v>
      </c>
      <c r="BF144" s="144">
        <f>IF(N144="snížená",J144,0)</f>
        <v>0</v>
      </c>
      <c r="BG144" s="144">
        <f>IF(N144="zákl. přenesená",J144,0)</f>
        <v>0</v>
      </c>
      <c r="BH144" s="144">
        <f>IF(N144="sníž. přenesená",J144,0)</f>
        <v>0</v>
      </c>
      <c r="BI144" s="144">
        <f>IF(N144="nulová",J144,0)</f>
        <v>0</v>
      </c>
      <c r="BJ144" s="17" t="s">
        <v>82</v>
      </c>
      <c r="BK144" s="144">
        <f>ROUND(I144*H144,2)</f>
        <v>0</v>
      </c>
      <c r="BL144" s="17" t="s">
        <v>146</v>
      </c>
      <c r="BM144" s="143" t="s">
        <v>160</v>
      </c>
    </row>
    <row r="145" spans="2:65" s="13" customFormat="1">
      <c r="B145" s="152"/>
      <c r="D145" s="146" t="s">
        <v>148</v>
      </c>
      <c r="E145" s="153" t="s">
        <v>1</v>
      </c>
      <c r="F145" s="154" t="s">
        <v>161</v>
      </c>
      <c r="H145" s="155">
        <v>4.4000000000000004</v>
      </c>
      <c r="I145" s="156"/>
      <c r="L145" s="152"/>
      <c r="M145" s="157"/>
      <c r="T145" s="158"/>
      <c r="AT145" s="153" t="s">
        <v>148</v>
      </c>
      <c r="AU145" s="153" t="s">
        <v>84</v>
      </c>
      <c r="AV145" s="13" t="s">
        <v>84</v>
      </c>
      <c r="AW145" s="13" t="s">
        <v>31</v>
      </c>
      <c r="AX145" s="13" t="s">
        <v>82</v>
      </c>
      <c r="AY145" s="153" t="s">
        <v>139</v>
      </c>
    </row>
    <row r="146" spans="2:65" s="1" customFormat="1" ht="33" customHeight="1">
      <c r="B146" s="32"/>
      <c r="C146" s="132" t="s">
        <v>146</v>
      </c>
      <c r="D146" s="132" t="s">
        <v>141</v>
      </c>
      <c r="E146" s="133" t="s">
        <v>162</v>
      </c>
      <c r="F146" s="134" t="s">
        <v>163</v>
      </c>
      <c r="G146" s="135" t="s">
        <v>164</v>
      </c>
      <c r="H146" s="136">
        <v>29.11</v>
      </c>
      <c r="I146" s="137"/>
      <c r="J146" s="138">
        <f>ROUND(I146*H146,2)</f>
        <v>0</v>
      </c>
      <c r="K146" s="134" t="s">
        <v>145</v>
      </c>
      <c r="L146" s="32"/>
      <c r="M146" s="139" t="s">
        <v>1</v>
      </c>
      <c r="N146" s="140" t="s">
        <v>39</v>
      </c>
      <c r="P146" s="141">
        <f>O146*H146</f>
        <v>0</v>
      </c>
      <c r="Q146" s="141">
        <v>0</v>
      </c>
      <c r="R146" s="141">
        <f>Q146*H146</f>
        <v>0</v>
      </c>
      <c r="S146" s="141">
        <v>0</v>
      </c>
      <c r="T146" s="142">
        <f>S146*H146</f>
        <v>0</v>
      </c>
      <c r="AR146" s="143" t="s">
        <v>146</v>
      </c>
      <c r="AT146" s="143" t="s">
        <v>141</v>
      </c>
      <c r="AU146" s="143" t="s">
        <v>84</v>
      </c>
      <c r="AY146" s="17" t="s">
        <v>139</v>
      </c>
      <c r="BE146" s="144">
        <f>IF(N146="základní",J146,0)</f>
        <v>0</v>
      </c>
      <c r="BF146" s="144">
        <f>IF(N146="snížená",J146,0)</f>
        <v>0</v>
      </c>
      <c r="BG146" s="144">
        <f>IF(N146="zákl. přenesená",J146,0)</f>
        <v>0</v>
      </c>
      <c r="BH146" s="144">
        <f>IF(N146="sníž. přenesená",J146,0)</f>
        <v>0</v>
      </c>
      <c r="BI146" s="144">
        <f>IF(N146="nulová",J146,0)</f>
        <v>0</v>
      </c>
      <c r="BJ146" s="17" t="s">
        <v>82</v>
      </c>
      <c r="BK146" s="144">
        <f>ROUND(I146*H146,2)</f>
        <v>0</v>
      </c>
      <c r="BL146" s="17" t="s">
        <v>146</v>
      </c>
      <c r="BM146" s="143" t="s">
        <v>165</v>
      </c>
    </row>
    <row r="147" spans="2:65" s="12" customFormat="1">
      <c r="B147" s="145"/>
      <c r="D147" s="146" t="s">
        <v>148</v>
      </c>
      <c r="E147" s="147" t="s">
        <v>1</v>
      </c>
      <c r="F147" s="148" t="s">
        <v>166</v>
      </c>
      <c r="H147" s="147" t="s">
        <v>1</v>
      </c>
      <c r="I147" s="149"/>
      <c r="L147" s="145"/>
      <c r="M147" s="150"/>
      <c r="T147" s="151"/>
      <c r="AT147" s="147" t="s">
        <v>148</v>
      </c>
      <c r="AU147" s="147" t="s">
        <v>84</v>
      </c>
      <c r="AV147" s="12" t="s">
        <v>82</v>
      </c>
      <c r="AW147" s="12" t="s">
        <v>31</v>
      </c>
      <c r="AX147" s="12" t="s">
        <v>74</v>
      </c>
      <c r="AY147" s="147" t="s">
        <v>139</v>
      </c>
    </row>
    <row r="148" spans="2:65" s="13" customFormat="1">
      <c r="B148" s="152"/>
      <c r="D148" s="146" t="s">
        <v>148</v>
      </c>
      <c r="E148" s="153" t="s">
        <v>1</v>
      </c>
      <c r="F148" s="154" t="s">
        <v>167</v>
      </c>
      <c r="H148" s="155">
        <v>9.75</v>
      </c>
      <c r="I148" s="156"/>
      <c r="L148" s="152"/>
      <c r="M148" s="157"/>
      <c r="T148" s="158"/>
      <c r="AT148" s="153" t="s">
        <v>148</v>
      </c>
      <c r="AU148" s="153" t="s">
        <v>84</v>
      </c>
      <c r="AV148" s="13" t="s">
        <v>84</v>
      </c>
      <c r="AW148" s="13" t="s">
        <v>31</v>
      </c>
      <c r="AX148" s="13" t="s">
        <v>74</v>
      </c>
      <c r="AY148" s="153" t="s">
        <v>139</v>
      </c>
    </row>
    <row r="149" spans="2:65" s="12" customFormat="1">
      <c r="B149" s="145"/>
      <c r="D149" s="146" t="s">
        <v>148</v>
      </c>
      <c r="E149" s="147" t="s">
        <v>1</v>
      </c>
      <c r="F149" s="148" t="s">
        <v>168</v>
      </c>
      <c r="H149" s="147" t="s">
        <v>1</v>
      </c>
      <c r="I149" s="149"/>
      <c r="L149" s="145"/>
      <c r="M149" s="150"/>
      <c r="T149" s="151"/>
      <c r="AT149" s="147" t="s">
        <v>148</v>
      </c>
      <c r="AU149" s="147" t="s">
        <v>84</v>
      </c>
      <c r="AV149" s="12" t="s">
        <v>82</v>
      </c>
      <c r="AW149" s="12" t="s">
        <v>31</v>
      </c>
      <c r="AX149" s="12" t="s">
        <v>74</v>
      </c>
      <c r="AY149" s="147" t="s">
        <v>139</v>
      </c>
    </row>
    <row r="150" spans="2:65" s="13" customFormat="1">
      <c r="B150" s="152"/>
      <c r="D150" s="146" t="s">
        <v>148</v>
      </c>
      <c r="E150" s="153" t="s">
        <v>1</v>
      </c>
      <c r="F150" s="154" t="s">
        <v>169</v>
      </c>
      <c r="H150" s="155">
        <v>19.36</v>
      </c>
      <c r="I150" s="156"/>
      <c r="L150" s="152"/>
      <c r="M150" s="157"/>
      <c r="T150" s="158"/>
      <c r="AT150" s="153" t="s">
        <v>148</v>
      </c>
      <c r="AU150" s="153" t="s">
        <v>84</v>
      </c>
      <c r="AV150" s="13" t="s">
        <v>84</v>
      </c>
      <c r="AW150" s="13" t="s">
        <v>31</v>
      </c>
      <c r="AX150" s="13" t="s">
        <v>74</v>
      </c>
      <c r="AY150" s="153" t="s">
        <v>139</v>
      </c>
    </row>
    <row r="151" spans="2:65" s="14" customFormat="1">
      <c r="B151" s="159"/>
      <c r="D151" s="146" t="s">
        <v>148</v>
      </c>
      <c r="E151" s="160" t="s">
        <v>1</v>
      </c>
      <c r="F151" s="161" t="s">
        <v>170</v>
      </c>
      <c r="H151" s="162">
        <v>29.11</v>
      </c>
      <c r="I151" s="163"/>
      <c r="L151" s="159"/>
      <c r="M151" s="164"/>
      <c r="T151" s="165"/>
      <c r="AT151" s="160" t="s">
        <v>148</v>
      </c>
      <c r="AU151" s="160" t="s">
        <v>84</v>
      </c>
      <c r="AV151" s="14" t="s">
        <v>146</v>
      </c>
      <c r="AW151" s="14" t="s">
        <v>31</v>
      </c>
      <c r="AX151" s="14" t="s">
        <v>82</v>
      </c>
      <c r="AY151" s="160" t="s">
        <v>139</v>
      </c>
    </row>
    <row r="152" spans="2:65" s="1" customFormat="1" ht="37.9" customHeight="1">
      <c r="B152" s="32"/>
      <c r="C152" s="132" t="s">
        <v>171</v>
      </c>
      <c r="D152" s="132" t="s">
        <v>141</v>
      </c>
      <c r="E152" s="133" t="s">
        <v>172</v>
      </c>
      <c r="F152" s="134" t="s">
        <v>173</v>
      </c>
      <c r="G152" s="135" t="s">
        <v>164</v>
      </c>
      <c r="H152" s="136">
        <v>5.76</v>
      </c>
      <c r="I152" s="137"/>
      <c r="J152" s="138">
        <f>ROUND(I152*H152,2)</f>
        <v>0</v>
      </c>
      <c r="K152" s="134" t="s">
        <v>145</v>
      </c>
      <c r="L152" s="32"/>
      <c r="M152" s="139" t="s">
        <v>1</v>
      </c>
      <c r="N152" s="140" t="s">
        <v>39</v>
      </c>
      <c r="P152" s="141">
        <f>O152*H152</f>
        <v>0</v>
      </c>
      <c r="Q152" s="141">
        <v>0</v>
      </c>
      <c r="R152" s="141">
        <f>Q152*H152</f>
        <v>0</v>
      </c>
      <c r="S152" s="141">
        <v>0</v>
      </c>
      <c r="T152" s="142">
        <f>S152*H152</f>
        <v>0</v>
      </c>
      <c r="AR152" s="143" t="s">
        <v>146</v>
      </c>
      <c r="AT152" s="143" t="s">
        <v>141</v>
      </c>
      <c r="AU152" s="143" t="s">
        <v>84</v>
      </c>
      <c r="AY152" s="17" t="s">
        <v>139</v>
      </c>
      <c r="BE152" s="144">
        <f>IF(N152="základní",J152,0)</f>
        <v>0</v>
      </c>
      <c r="BF152" s="144">
        <f>IF(N152="snížená",J152,0)</f>
        <v>0</v>
      </c>
      <c r="BG152" s="144">
        <f>IF(N152="zákl. přenesená",J152,0)</f>
        <v>0</v>
      </c>
      <c r="BH152" s="144">
        <f>IF(N152="sníž. přenesená",J152,0)</f>
        <v>0</v>
      </c>
      <c r="BI152" s="144">
        <f>IF(N152="nulová",J152,0)</f>
        <v>0</v>
      </c>
      <c r="BJ152" s="17" t="s">
        <v>82</v>
      </c>
      <c r="BK152" s="144">
        <f>ROUND(I152*H152,2)</f>
        <v>0</v>
      </c>
      <c r="BL152" s="17" t="s">
        <v>146</v>
      </c>
      <c r="BM152" s="143" t="s">
        <v>174</v>
      </c>
    </row>
    <row r="153" spans="2:65" s="13" customFormat="1">
      <c r="B153" s="152"/>
      <c r="D153" s="146" t="s">
        <v>148</v>
      </c>
      <c r="E153" s="153" t="s">
        <v>1</v>
      </c>
      <c r="F153" s="154" t="s">
        <v>175</v>
      </c>
      <c r="H153" s="155">
        <v>5.76</v>
      </c>
      <c r="I153" s="156"/>
      <c r="L153" s="152"/>
      <c r="M153" s="157"/>
      <c r="T153" s="158"/>
      <c r="AT153" s="153" t="s">
        <v>148</v>
      </c>
      <c r="AU153" s="153" t="s">
        <v>84</v>
      </c>
      <c r="AV153" s="13" t="s">
        <v>84</v>
      </c>
      <c r="AW153" s="13" t="s">
        <v>31</v>
      </c>
      <c r="AX153" s="13" t="s">
        <v>82</v>
      </c>
      <c r="AY153" s="153" t="s">
        <v>139</v>
      </c>
    </row>
    <row r="154" spans="2:65" s="1" customFormat="1" ht="24.2" customHeight="1">
      <c r="B154" s="32"/>
      <c r="C154" s="132" t="s">
        <v>176</v>
      </c>
      <c r="D154" s="132" t="s">
        <v>141</v>
      </c>
      <c r="E154" s="133" t="s">
        <v>177</v>
      </c>
      <c r="F154" s="134" t="s">
        <v>178</v>
      </c>
      <c r="G154" s="135" t="s">
        <v>164</v>
      </c>
      <c r="H154" s="136">
        <v>10.186</v>
      </c>
      <c r="I154" s="137"/>
      <c r="J154" s="138">
        <f>ROUND(I154*H154,2)</f>
        <v>0</v>
      </c>
      <c r="K154" s="134" t="s">
        <v>145</v>
      </c>
      <c r="L154" s="32"/>
      <c r="M154" s="139" t="s">
        <v>1</v>
      </c>
      <c r="N154" s="140" t="s">
        <v>39</v>
      </c>
      <c r="P154" s="141">
        <f>O154*H154</f>
        <v>0</v>
      </c>
      <c r="Q154" s="141">
        <v>0</v>
      </c>
      <c r="R154" s="141">
        <f>Q154*H154</f>
        <v>0</v>
      </c>
      <c r="S154" s="141">
        <v>0</v>
      </c>
      <c r="T154" s="142">
        <f>S154*H154</f>
        <v>0</v>
      </c>
      <c r="AR154" s="143" t="s">
        <v>146</v>
      </c>
      <c r="AT154" s="143" t="s">
        <v>141</v>
      </c>
      <c r="AU154" s="143" t="s">
        <v>84</v>
      </c>
      <c r="AY154" s="17" t="s">
        <v>139</v>
      </c>
      <c r="BE154" s="144">
        <f>IF(N154="základní",J154,0)</f>
        <v>0</v>
      </c>
      <c r="BF154" s="144">
        <f>IF(N154="snížená",J154,0)</f>
        <v>0</v>
      </c>
      <c r="BG154" s="144">
        <f>IF(N154="zákl. přenesená",J154,0)</f>
        <v>0</v>
      </c>
      <c r="BH154" s="144">
        <f>IF(N154="sníž. přenesená",J154,0)</f>
        <v>0</v>
      </c>
      <c r="BI154" s="144">
        <f>IF(N154="nulová",J154,0)</f>
        <v>0</v>
      </c>
      <c r="BJ154" s="17" t="s">
        <v>82</v>
      </c>
      <c r="BK154" s="144">
        <f>ROUND(I154*H154,2)</f>
        <v>0</v>
      </c>
      <c r="BL154" s="17" t="s">
        <v>146</v>
      </c>
      <c r="BM154" s="143" t="s">
        <v>179</v>
      </c>
    </row>
    <row r="155" spans="2:65" s="12" customFormat="1">
      <c r="B155" s="145"/>
      <c r="D155" s="146" t="s">
        <v>148</v>
      </c>
      <c r="E155" s="147" t="s">
        <v>1</v>
      </c>
      <c r="F155" s="148" t="s">
        <v>180</v>
      </c>
      <c r="H155" s="147" t="s">
        <v>1</v>
      </c>
      <c r="I155" s="149"/>
      <c r="L155" s="145"/>
      <c r="M155" s="150"/>
      <c r="T155" s="151"/>
      <c r="AT155" s="147" t="s">
        <v>148</v>
      </c>
      <c r="AU155" s="147" t="s">
        <v>84</v>
      </c>
      <c r="AV155" s="12" t="s">
        <v>82</v>
      </c>
      <c r="AW155" s="12" t="s">
        <v>31</v>
      </c>
      <c r="AX155" s="12" t="s">
        <v>74</v>
      </c>
      <c r="AY155" s="147" t="s">
        <v>139</v>
      </c>
    </row>
    <row r="156" spans="2:65" s="13" customFormat="1">
      <c r="B156" s="152"/>
      <c r="D156" s="146" t="s">
        <v>148</v>
      </c>
      <c r="E156" s="153" t="s">
        <v>1</v>
      </c>
      <c r="F156" s="154" t="s">
        <v>181</v>
      </c>
      <c r="H156" s="155">
        <v>5.0259999999999998</v>
      </c>
      <c r="I156" s="156"/>
      <c r="L156" s="152"/>
      <c r="M156" s="157"/>
      <c r="T156" s="158"/>
      <c r="AT156" s="153" t="s">
        <v>148</v>
      </c>
      <c r="AU156" s="153" t="s">
        <v>84</v>
      </c>
      <c r="AV156" s="13" t="s">
        <v>84</v>
      </c>
      <c r="AW156" s="13" t="s">
        <v>31</v>
      </c>
      <c r="AX156" s="13" t="s">
        <v>74</v>
      </c>
      <c r="AY156" s="153" t="s">
        <v>139</v>
      </c>
    </row>
    <row r="157" spans="2:65" s="13" customFormat="1">
      <c r="B157" s="152"/>
      <c r="D157" s="146" t="s">
        <v>148</v>
      </c>
      <c r="E157" s="153" t="s">
        <v>1</v>
      </c>
      <c r="F157" s="154" t="s">
        <v>182</v>
      </c>
      <c r="H157" s="155">
        <v>5.16</v>
      </c>
      <c r="I157" s="156"/>
      <c r="L157" s="152"/>
      <c r="M157" s="157"/>
      <c r="T157" s="158"/>
      <c r="AT157" s="153" t="s">
        <v>148</v>
      </c>
      <c r="AU157" s="153" t="s">
        <v>84</v>
      </c>
      <c r="AV157" s="13" t="s">
        <v>84</v>
      </c>
      <c r="AW157" s="13" t="s">
        <v>31</v>
      </c>
      <c r="AX157" s="13" t="s">
        <v>74</v>
      </c>
      <c r="AY157" s="153" t="s">
        <v>139</v>
      </c>
    </row>
    <row r="158" spans="2:65" s="14" customFormat="1">
      <c r="B158" s="159"/>
      <c r="D158" s="146" t="s">
        <v>148</v>
      </c>
      <c r="E158" s="160" t="s">
        <v>1</v>
      </c>
      <c r="F158" s="161" t="s">
        <v>170</v>
      </c>
      <c r="H158" s="162">
        <v>10.186</v>
      </c>
      <c r="I158" s="163"/>
      <c r="L158" s="159"/>
      <c r="M158" s="164"/>
      <c r="T158" s="165"/>
      <c r="AT158" s="160" t="s">
        <v>148</v>
      </c>
      <c r="AU158" s="160" t="s">
        <v>84</v>
      </c>
      <c r="AV158" s="14" t="s">
        <v>146</v>
      </c>
      <c r="AW158" s="14" t="s">
        <v>31</v>
      </c>
      <c r="AX158" s="14" t="s">
        <v>82</v>
      </c>
      <c r="AY158" s="160" t="s">
        <v>139</v>
      </c>
    </row>
    <row r="159" spans="2:65" s="1" customFormat="1" ht="37.9" customHeight="1">
      <c r="B159" s="32"/>
      <c r="C159" s="132" t="s">
        <v>183</v>
      </c>
      <c r="D159" s="132" t="s">
        <v>141</v>
      </c>
      <c r="E159" s="133" t="s">
        <v>184</v>
      </c>
      <c r="F159" s="134" t="s">
        <v>185</v>
      </c>
      <c r="G159" s="135" t="s">
        <v>164</v>
      </c>
      <c r="H159" s="136">
        <v>25.696000000000002</v>
      </c>
      <c r="I159" s="137"/>
      <c r="J159" s="138">
        <f>ROUND(I159*H159,2)</f>
        <v>0</v>
      </c>
      <c r="K159" s="134" t="s">
        <v>145</v>
      </c>
      <c r="L159" s="32"/>
      <c r="M159" s="139" t="s">
        <v>1</v>
      </c>
      <c r="N159" s="140" t="s">
        <v>39</v>
      </c>
      <c r="P159" s="141">
        <f>O159*H159</f>
        <v>0</v>
      </c>
      <c r="Q159" s="141">
        <v>0</v>
      </c>
      <c r="R159" s="141">
        <f>Q159*H159</f>
        <v>0</v>
      </c>
      <c r="S159" s="141">
        <v>0</v>
      </c>
      <c r="T159" s="142">
        <f>S159*H159</f>
        <v>0</v>
      </c>
      <c r="AR159" s="143" t="s">
        <v>146</v>
      </c>
      <c r="AT159" s="143" t="s">
        <v>141</v>
      </c>
      <c r="AU159" s="143" t="s">
        <v>84</v>
      </c>
      <c r="AY159" s="17" t="s">
        <v>139</v>
      </c>
      <c r="BE159" s="144">
        <f>IF(N159="základní",J159,0)</f>
        <v>0</v>
      </c>
      <c r="BF159" s="144">
        <f>IF(N159="snížená",J159,0)</f>
        <v>0</v>
      </c>
      <c r="BG159" s="144">
        <f>IF(N159="zákl. přenesená",J159,0)</f>
        <v>0</v>
      </c>
      <c r="BH159" s="144">
        <f>IF(N159="sníž. přenesená",J159,0)</f>
        <v>0</v>
      </c>
      <c r="BI159" s="144">
        <f>IF(N159="nulová",J159,0)</f>
        <v>0</v>
      </c>
      <c r="BJ159" s="17" t="s">
        <v>82</v>
      </c>
      <c r="BK159" s="144">
        <f>ROUND(I159*H159,2)</f>
        <v>0</v>
      </c>
      <c r="BL159" s="17" t="s">
        <v>146</v>
      </c>
      <c r="BM159" s="143" t="s">
        <v>186</v>
      </c>
    </row>
    <row r="160" spans="2:65" s="13" customFormat="1">
      <c r="B160" s="152"/>
      <c r="D160" s="146" t="s">
        <v>148</v>
      </c>
      <c r="E160" s="153" t="s">
        <v>1</v>
      </c>
      <c r="F160" s="154" t="s">
        <v>187</v>
      </c>
      <c r="H160" s="155">
        <v>25.696000000000002</v>
      </c>
      <c r="I160" s="156"/>
      <c r="L160" s="152"/>
      <c r="M160" s="157"/>
      <c r="T160" s="158"/>
      <c r="AT160" s="153" t="s">
        <v>148</v>
      </c>
      <c r="AU160" s="153" t="s">
        <v>84</v>
      </c>
      <c r="AV160" s="13" t="s">
        <v>84</v>
      </c>
      <c r="AW160" s="13" t="s">
        <v>31</v>
      </c>
      <c r="AX160" s="13" t="s">
        <v>82</v>
      </c>
      <c r="AY160" s="153" t="s">
        <v>139</v>
      </c>
    </row>
    <row r="161" spans="2:65" s="1" customFormat="1" ht="37.9" customHeight="1">
      <c r="B161" s="32"/>
      <c r="C161" s="132" t="s">
        <v>188</v>
      </c>
      <c r="D161" s="132" t="s">
        <v>141</v>
      </c>
      <c r="E161" s="133" t="s">
        <v>189</v>
      </c>
      <c r="F161" s="134" t="s">
        <v>190</v>
      </c>
      <c r="G161" s="135" t="s">
        <v>164</v>
      </c>
      <c r="H161" s="136">
        <v>25.696000000000002</v>
      </c>
      <c r="I161" s="137"/>
      <c r="J161" s="138">
        <f>ROUND(I161*H161,2)</f>
        <v>0</v>
      </c>
      <c r="K161" s="134" t="s">
        <v>145</v>
      </c>
      <c r="L161" s="32"/>
      <c r="M161" s="139" t="s">
        <v>1</v>
      </c>
      <c r="N161" s="140" t="s">
        <v>39</v>
      </c>
      <c r="P161" s="141">
        <f>O161*H161</f>
        <v>0</v>
      </c>
      <c r="Q161" s="141">
        <v>0</v>
      </c>
      <c r="R161" s="141">
        <f>Q161*H161</f>
        <v>0</v>
      </c>
      <c r="S161" s="141">
        <v>0</v>
      </c>
      <c r="T161" s="142">
        <f>S161*H161</f>
        <v>0</v>
      </c>
      <c r="AR161" s="143" t="s">
        <v>146</v>
      </c>
      <c r="AT161" s="143" t="s">
        <v>141</v>
      </c>
      <c r="AU161" s="143" t="s">
        <v>84</v>
      </c>
      <c r="AY161" s="17" t="s">
        <v>139</v>
      </c>
      <c r="BE161" s="144">
        <f>IF(N161="základní",J161,0)</f>
        <v>0</v>
      </c>
      <c r="BF161" s="144">
        <f>IF(N161="snížená",J161,0)</f>
        <v>0</v>
      </c>
      <c r="BG161" s="144">
        <f>IF(N161="zákl. přenesená",J161,0)</f>
        <v>0</v>
      </c>
      <c r="BH161" s="144">
        <f>IF(N161="sníž. přenesená",J161,0)</f>
        <v>0</v>
      </c>
      <c r="BI161" s="144">
        <f>IF(N161="nulová",J161,0)</f>
        <v>0</v>
      </c>
      <c r="BJ161" s="17" t="s">
        <v>82</v>
      </c>
      <c r="BK161" s="144">
        <f>ROUND(I161*H161,2)</f>
        <v>0</v>
      </c>
      <c r="BL161" s="17" t="s">
        <v>146</v>
      </c>
      <c r="BM161" s="143" t="s">
        <v>191</v>
      </c>
    </row>
    <row r="162" spans="2:65" s="1" customFormat="1" ht="33" customHeight="1">
      <c r="B162" s="32"/>
      <c r="C162" s="132" t="s">
        <v>192</v>
      </c>
      <c r="D162" s="132" t="s">
        <v>141</v>
      </c>
      <c r="E162" s="133" t="s">
        <v>193</v>
      </c>
      <c r="F162" s="134" t="s">
        <v>194</v>
      </c>
      <c r="G162" s="135" t="s">
        <v>164</v>
      </c>
      <c r="H162" s="136">
        <v>45.055999999999997</v>
      </c>
      <c r="I162" s="137"/>
      <c r="J162" s="138">
        <f>ROUND(I162*H162,2)</f>
        <v>0</v>
      </c>
      <c r="K162" s="134" t="s">
        <v>145</v>
      </c>
      <c r="L162" s="32"/>
      <c r="M162" s="139" t="s">
        <v>1</v>
      </c>
      <c r="N162" s="140" t="s">
        <v>39</v>
      </c>
      <c r="P162" s="141">
        <f>O162*H162</f>
        <v>0</v>
      </c>
      <c r="Q162" s="141">
        <v>0</v>
      </c>
      <c r="R162" s="141">
        <f>Q162*H162</f>
        <v>0</v>
      </c>
      <c r="S162" s="141">
        <v>0</v>
      </c>
      <c r="T162" s="142">
        <f>S162*H162</f>
        <v>0</v>
      </c>
      <c r="AR162" s="143" t="s">
        <v>146</v>
      </c>
      <c r="AT162" s="143" t="s">
        <v>141</v>
      </c>
      <c r="AU162" s="143" t="s">
        <v>84</v>
      </c>
      <c r="AY162" s="17" t="s">
        <v>139</v>
      </c>
      <c r="BE162" s="144">
        <f>IF(N162="základní",J162,0)</f>
        <v>0</v>
      </c>
      <c r="BF162" s="144">
        <f>IF(N162="snížená",J162,0)</f>
        <v>0</v>
      </c>
      <c r="BG162" s="144">
        <f>IF(N162="zákl. přenesená",J162,0)</f>
        <v>0</v>
      </c>
      <c r="BH162" s="144">
        <f>IF(N162="sníž. přenesená",J162,0)</f>
        <v>0</v>
      </c>
      <c r="BI162" s="144">
        <f>IF(N162="nulová",J162,0)</f>
        <v>0</v>
      </c>
      <c r="BJ162" s="17" t="s">
        <v>82</v>
      </c>
      <c r="BK162" s="144">
        <f>ROUND(I162*H162,2)</f>
        <v>0</v>
      </c>
      <c r="BL162" s="17" t="s">
        <v>146</v>
      </c>
      <c r="BM162" s="143" t="s">
        <v>195</v>
      </c>
    </row>
    <row r="163" spans="2:65" s="13" customFormat="1">
      <c r="B163" s="152"/>
      <c r="D163" s="146" t="s">
        <v>148</v>
      </c>
      <c r="E163" s="153" t="s">
        <v>1</v>
      </c>
      <c r="F163" s="154" t="s">
        <v>187</v>
      </c>
      <c r="H163" s="155">
        <v>25.696000000000002</v>
      </c>
      <c r="I163" s="156"/>
      <c r="L163" s="152"/>
      <c r="M163" s="157"/>
      <c r="T163" s="158"/>
      <c r="AT163" s="153" t="s">
        <v>148</v>
      </c>
      <c r="AU163" s="153" t="s">
        <v>84</v>
      </c>
      <c r="AV163" s="13" t="s">
        <v>84</v>
      </c>
      <c r="AW163" s="13" t="s">
        <v>31</v>
      </c>
      <c r="AX163" s="13" t="s">
        <v>74</v>
      </c>
      <c r="AY163" s="153" t="s">
        <v>139</v>
      </c>
    </row>
    <row r="164" spans="2:65" s="12" customFormat="1">
      <c r="B164" s="145"/>
      <c r="D164" s="146" t="s">
        <v>148</v>
      </c>
      <c r="E164" s="147" t="s">
        <v>1</v>
      </c>
      <c r="F164" s="148" t="s">
        <v>168</v>
      </c>
      <c r="H164" s="147" t="s">
        <v>1</v>
      </c>
      <c r="I164" s="149"/>
      <c r="L164" s="145"/>
      <c r="M164" s="150"/>
      <c r="T164" s="151"/>
      <c r="AT164" s="147" t="s">
        <v>148</v>
      </c>
      <c r="AU164" s="147" t="s">
        <v>84</v>
      </c>
      <c r="AV164" s="12" t="s">
        <v>82</v>
      </c>
      <c r="AW164" s="12" t="s">
        <v>31</v>
      </c>
      <c r="AX164" s="12" t="s">
        <v>74</v>
      </c>
      <c r="AY164" s="147" t="s">
        <v>139</v>
      </c>
    </row>
    <row r="165" spans="2:65" s="13" customFormat="1">
      <c r="B165" s="152"/>
      <c r="D165" s="146" t="s">
        <v>148</v>
      </c>
      <c r="E165" s="153" t="s">
        <v>1</v>
      </c>
      <c r="F165" s="154" t="s">
        <v>169</v>
      </c>
      <c r="H165" s="155">
        <v>19.36</v>
      </c>
      <c r="I165" s="156"/>
      <c r="L165" s="152"/>
      <c r="M165" s="157"/>
      <c r="T165" s="158"/>
      <c r="AT165" s="153" t="s">
        <v>148</v>
      </c>
      <c r="AU165" s="153" t="s">
        <v>84</v>
      </c>
      <c r="AV165" s="13" t="s">
        <v>84</v>
      </c>
      <c r="AW165" s="13" t="s">
        <v>31</v>
      </c>
      <c r="AX165" s="13" t="s">
        <v>74</v>
      </c>
      <c r="AY165" s="153" t="s">
        <v>139</v>
      </c>
    </row>
    <row r="166" spans="2:65" s="14" customFormat="1">
      <c r="B166" s="159"/>
      <c r="D166" s="146" t="s">
        <v>148</v>
      </c>
      <c r="E166" s="160" t="s">
        <v>1</v>
      </c>
      <c r="F166" s="161" t="s">
        <v>170</v>
      </c>
      <c r="H166" s="162">
        <v>45.055999999999997</v>
      </c>
      <c r="I166" s="163"/>
      <c r="L166" s="159"/>
      <c r="M166" s="164"/>
      <c r="T166" s="165"/>
      <c r="AT166" s="160" t="s">
        <v>148</v>
      </c>
      <c r="AU166" s="160" t="s">
        <v>84</v>
      </c>
      <c r="AV166" s="14" t="s">
        <v>146</v>
      </c>
      <c r="AW166" s="14" t="s">
        <v>31</v>
      </c>
      <c r="AX166" s="14" t="s">
        <v>82</v>
      </c>
      <c r="AY166" s="160" t="s">
        <v>139</v>
      </c>
    </row>
    <row r="167" spans="2:65" s="1" customFormat="1" ht="37.9" customHeight="1">
      <c r="B167" s="32"/>
      <c r="C167" s="132" t="s">
        <v>150</v>
      </c>
      <c r="D167" s="132" t="s">
        <v>141</v>
      </c>
      <c r="E167" s="133" t="s">
        <v>196</v>
      </c>
      <c r="F167" s="134" t="s">
        <v>197</v>
      </c>
      <c r="G167" s="135" t="s">
        <v>164</v>
      </c>
      <c r="H167" s="136">
        <v>585.72799999999995</v>
      </c>
      <c r="I167" s="137"/>
      <c r="J167" s="138">
        <f>ROUND(I167*H167,2)</f>
        <v>0</v>
      </c>
      <c r="K167" s="134" t="s">
        <v>145</v>
      </c>
      <c r="L167" s="32"/>
      <c r="M167" s="139" t="s">
        <v>1</v>
      </c>
      <c r="N167" s="140" t="s">
        <v>39</v>
      </c>
      <c r="P167" s="141">
        <f>O167*H167</f>
        <v>0</v>
      </c>
      <c r="Q167" s="141">
        <v>0</v>
      </c>
      <c r="R167" s="141">
        <f>Q167*H167</f>
        <v>0</v>
      </c>
      <c r="S167" s="141">
        <v>0</v>
      </c>
      <c r="T167" s="142">
        <f>S167*H167</f>
        <v>0</v>
      </c>
      <c r="AR167" s="143" t="s">
        <v>146</v>
      </c>
      <c r="AT167" s="143" t="s">
        <v>141</v>
      </c>
      <c r="AU167" s="143" t="s">
        <v>84</v>
      </c>
      <c r="AY167" s="17" t="s">
        <v>139</v>
      </c>
      <c r="BE167" s="144">
        <f>IF(N167="základní",J167,0)</f>
        <v>0</v>
      </c>
      <c r="BF167" s="144">
        <f>IF(N167="snížená",J167,0)</f>
        <v>0</v>
      </c>
      <c r="BG167" s="144">
        <f>IF(N167="zákl. přenesená",J167,0)</f>
        <v>0</v>
      </c>
      <c r="BH167" s="144">
        <f>IF(N167="sníž. přenesená",J167,0)</f>
        <v>0</v>
      </c>
      <c r="BI167" s="144">
        <f>IF(N167="nulová",J167,0)</f>
        <v>0</v>
      </c>
      <c r="BJ167" s="17" t="s">
        <v>82</v>
      </c>
      <c r="BK167" s="144">
        <f>ROUND(I167*H167,2)</f>
        <v>0</v>
      </c>
      <c r="BL167" s="17" t="s">
        <v>146</v>
      </c>
      <c r="BM167" s="143" t="s">
        <v>198</v>
      </c>
    </row>
    <row r="168" spans="2:65" s="13" customFormat="1">
      <c r="B168" s="152"/>
      <c r="D168" s="146" t="s">
        <v>148</v>
      </c>
      <c r="F168" s="154" t="s">
        <v>199</v>
      </c>
      <c r="H168" s="155">
        <v>585.72799999999995</v>
      </c>
      <c r="I168" s="156"/>
      <c r="L168" s="152"/>
      <c r="M168" s="157"/>
      <c r="T168" s="158"/>
      <c r="AT168" s="153" t="s">
        <v>148</v>
      </c>
      <c r="AU168" s="153" t="s">
        <v>84</v>
      </c>
      <c r="AV168" s="13" t="s">
        <v>84</v>
      </c>
      <c r="AW168" s="13" t="s">
        <v>4</v>
      </c>
      <c r="AX168" s="13" t="s">
        <v>82</v>
      </c>
      <c r="AY168" s="153" t="s">
        <v>139</v>
      </c>
    </row>
    <row r="169" spans="2:65" s="1" customFormat="1" ht="24.2" customHeight="1">
      <c r="B169" s="32"/>
      <c r="C169" s="132" t="s">
        <v>200</v>
      </c>
      <c r="D169" s="132" t="s">
        <v>141</v>
      </c>
      <c r="E169" s="133" t="s">
        <v>201</v>
      </c>
      <c r="F169" s="134" t="s">
        <v>202</v>
      </c>
      <c r="G169" s="135" t="s">
        <v>164</v>
      </c>
      <c r="H169" s="136">
        <v>45.055999999999997</v>
      </c>
      <c r="I169" s="137"/>
      <c r="J169" s="138">
        <f>ROUND(I169*H169,2)</f>
        <v>0</v>
      </c>
      <c r="K169" s="134" t="s">
        <v>145</v>
      </c>
      <c r="L169" s="32"/>
      <c r="M169" s="139" t="s">
        <v>1</v>
      </c>
      <c r="N169" s="140" t="s">
        <v>39</v>
      </c>
      <c r="P169" s="141">
        <f>O169*H169</f>
        <v>0</v>
      </c>
      <c r="Q169" s="141">
        <v>0</v>
      </c>
      <c r="R169" s="141">
        <f>Q169*H169</f>
        <v>0</v>
      </c>
      <c r="S169" s="141">
        <v>0</v>
      </c>
      <c r="T169" s="142">
        <f>S169*H169</f>
        <v>0</v>
      </c>
      <c r="AR169" s="143" t="s">
        <v>146</v>
      </c>
      <c r="AT169" s="143" t="s">
        <v>141</v>
      </c>
      <c r="AU169" s="143" t="s">
        <v>84</v>
      </c>
      <c r="AY169" s="17" t="s">
        <v>139</v>
      </c>
      <c r="BE169" s="144">
        <f>IF(N169="základní",J169,0)</f>
        <v>0</v>
      </c>
      <c r="BF169" s="144">
        <f>IF(N169="snížená",J169,0)</f>
        <v>0</v>
      </c>
      <c r="BG169" s="144">
        <f>IF(N169="zákl. přenesená",J169,0)</f>
        <v>0</v>
      </c>
      <c r="BH169" s="144">
        <f>IF(N169="sníž. přenesená",J169,0)</f>
        <v>0</v>
      </c>
      <c r="BI169" s="144">
        <f>IF(N169="nulová",J169,0)</f>
        <v>0</v>
      </c>
      <c r="BJ169" s="17" t="s">
        <v>82</v>
      </c>
      <c r="BK169" s="144">
        <f>ROUND(I169*H169,2)</f>
        <v>0</v>
      </c>
      <c r="BL169" s="17" t="s">
        <v>146</v>
      </c>
      <c r="BM169" s="143" t="s">
        <v>203</v>
      </c>
    </row>
    <row r="170" spans="2:65" s="1" customFormat="1" ht="33" customHeight="1">
      <c r="B170" s="32"/>
      <c r="C170" s="132" t="s">
        <v>204</v>
      </c>
      <c r="D170" s="132" t="s">
        <v>141</v>
      </c>
      <c r="E170" s="133" t="s">
        <v>205</v>
      </c>
      <c r="F170" s="134" t="s">
        <v>206</v>
      </c>
      <c r="G170" s="135" t="s">
        <v>207</v>
      </c>
      <c r="H170" s="136">
        <v>85.605999999999995</v>
      </c>
      <c r="I170" s="137"/>
      <c r="J170" s="138">
        <f>ROUND(I170*H170,2)</f>
        <v>0</v>
      </c>
      <c r="K170" s="134" t="s">
        <v>145</v>
      </c>
      <c r="L170" s="32"/>
      <c r="M170" s="139" t="s">
        <v>1</v>
      </c>
      <c r="N170" s="140" t="s">
        <v>39</v>
      </c>
      <c r="P170" s="141">
        <f>O170*H170</f>
        <v>0</v>
      </c>
      <c r="Q170" s="141">
        <v>0</v>
      </c>
      <c r="R170" s="141">
        <f>Q170*H170</f>
        <v>0</v>
      </c>
      <c r="S170" s="141">
        <v>0</v>
      </c>
      <c r="T170" s="142">
        <f>S170*H170</f>
        <v>0</v>
      </c>
      <c r="AR170" s="143" t="s">
        <v>146</v>
      </c>
      <c r="AT170" s="143" t="s">
        <v>141</v>
      </c>
      <c r="AU170" s="143" t="s">
        <v>84</v>
      </c>
      <c r="AY170" s="17" t="s">
        <v>139</v>
      </c>
      <c r="BE170" s="144">
        <f>IF(N170="základní",J170,0)</f>
        <v>0</v>
      </c>
      <c r="BF170" s="144">
        <f>IF(N170="snížená",J170,0)</f>
        <v>0</v>
      </c>
      <c r="BG170" s="144">
        <f>IF(N170="zákl. přenesená",J170,0)</f>
        <v>0</v>
      </c>
      <c r="BH170" s="144">
        <f>IF(N170="sníž. přenesená",J170,0)</f>
        <v>0</v>
      </c>
      <c r="BI170" s="144">
        <f>IF(N170="nulová",J170,0)</f>
        <v>0</v>
      </c>
      <c r="BJ170" s="17" t="s">
        <v>82</v>
      </c>
      <c r="BK170" s="144">
        <f>ROUND(I170*H170,2)</f>
        <v>0</v>
      </c>
      <c r="BL170" s="17" t="s">
        <v>146</v>
      </c>
      <c r="BM170" s="143" t="s">
        <v>208</v>
      </c>
    </row>
    <row r="171" spans="2:65" s="13" customFormat="1">
      <c r="B171" s="152"/>
      <c r="D171" s="146" t="s">
        <v>148</v>
      </c>
      <c r="F171" s="154" t="s">
        <v>209</v>
      </c>
      <c r="H171" s="155">
        <v>85.605999999999995</v>
      </c>
      <c r="I171" s="156"/>
      <c r="L171" s="152"/>
      <c r="M171" s="157"/>
      <c r="T171" s="158"/>
      <c r="AT171" s="153" t="s">
        <v>148</v>
      </c>
      <c r="AU171" s="153" t="s">
        <v>84</v>
      </c>
      <c r="AV171" s="13" t="s">
        <v>84</v>
      </c>
      <c r="AW171" s="13" t="s">
        <v>4</v>
      </c>
      <c r="AX171" s="13" t="s">
        <v>82</v>
      </c>
      <c r="AY171" s="153" t="s">
        <v>139</v>
      </c>
    </row>
    <row r="172" spans="2:65" s="1" customFormat="1" ht="24.2" customHeight="1">
      <c r="B172" s="32"/>
      <c r="C172" s="132" t="s">
        <v>210</v>
      </c>
      <c r="D172" s="132" t="s">
        <v>141</v>
      </c>
      <c r="E172" s="133" t="s">
        <v>211</v>
      </c>
      <c r="F172" s="134" t="s">
        <v>212</v>
      </c>
      <c r="G172" s="135" t="s">
        <v>164</v>
      </c>
      <c r="H172" s="136">
        <v>11.045999999999999</v>
      </c>
      <c r="I172" s="137"/>
      <c r="J172" s="138">
        <f>ROUND(I172*H172,2)</f>
        <v>0</v>
      </c>
      <c r="K172" s="134" t="s">
        <v>145</v>
      </c>
      <c r="L172" s="32"/>
      <c r="M172" s="139" t="s">
        <v>1</v>
      </c>
      <c r="N172" s="140" t="s">
        <v>39</v>
      </c>
      <c r="P172" s="141">
        <f>O172*H172</f>
        <v>0</v>
      </c>
      <c r="Q172" s="141">
        <v>0</v>
      </c>
      <c r="R172" s="141">
        <f>Q172*H172</f>
        <v>0</v>
      </c>
      <c r="S172" s="141">
        <v>0</v>
      </c>
      <c r="T172" s="142">
        <f>S172*H172</f>
        <v>0</v>
      </c>
      <c r="AR172" s="143" t="s">
        <v>146</v>
      </c>
      <c r="AT172" s="143" t="s">
        <v>141</v>
      </c>
      <c r="AU172" s="143" t="s">
        <v>84</v>
      </c>
      <c r="AY172" s="17" t="s">
        <v>139</v>
      </c>
      <c r="BE172" s="144">
        <f>IF(N172="základní",J172,0)</f>
        <v>0</v>
      </c>
      <c r="BF172" s="144">
        <f>IF(N172="snížená",J172,0)</f>
        <v>0</v>
      </c>
      <c r="BG172" s="144">
        <f>IF(N172="zákl. přenesená",J172,0)</f>
        <v>0</v>
      </c>
      <c r="BH172" s="144">
        <f>IF(N172="sníž. přenesená",J172,0)</f>
        <v>0</v>
      </c>
      <c r="BI172" s="144">
        <f>IF(N172="nulová",J172,0)</f>
        <v>0</v>
      </c>
      <c r="BJ172" s="17" t="s">
        <v>82</v>
      </c>
      <c r="BK172" s="144">
        <f>ROUND(I172*H172,2)</f>
        <v>0</v>
      </c>
      <c r="BL172" s="17" t="s">
        <v>146</v>
      </c>
      <c r="BM172" s="143" t="s">
        <v>213</v>
      </c>
    </row>
    <row r="173" spans="2:65" s="12" customFormat="1">
      <c r="B173" s="145"/>
      <c r="D173" s="146" t="s">
        <v>148</v>
      </c>
      <c r="E173" s="147" t="s">
        <v>1</v>
      </c>
      <c r="F173" s="148" t="s">
        <v>180</v>
      </c>
      <c r="H173" s="147" t="s">
        <v>1</v>
      </c>
      <c r="I173" s="149"/>
      <c r="L173" s="145"/>
      <c r="M173" s="150"/>
      <c r="T173" s="151"/>
      <c r="AT173" s="147" t="s">
        <v>148</v>
      </c>
      <c r="AU173" s="147" t="s">
        <v>84</v>
      </c>
      <c r="AV173" s="12" t="s">
        <v>82</v>
      </c>
      <c r="AW173" s="12" t="s">
        <v>31</v>
      </c>
      <c r="AX173" s="12" t="s">
        <v>74</v>
      </c>
      <c r="AY173" s="147" t="s">
        <v>139</v>
      </c>
    </row>
    <row r="174" spans="2:65" s="13" customFormat="1">
      <c r="B174" s="152"/>
      <c r="D174" s="146" t="s">
        <v>148</v>
      </c>
      <c r="E174" s="153" t="s">
        <v>1</v>
      </c>
      <c r="F174" s="154" t="s">
        <v>214</v>
      </c>
      <c r="H174" s="155">
        <v>3.141</v>
      </c>
      <c r="I174" s="156"/>
      <c r="L174" s="152"/>
      <c r="M174" s="157"/>
      <c r="T174" s="158"/>
      <c r="AT174" s="153" t="s">
        <v>148</v>
      </c>
      <c r="AU174" s="153" t="s">
        <v>84</v>
      </c>
      <c r="AV174" s="13" t="s">
        <v>84</v>
      </c>
      <c r="AW174" s="13" t="s">
        <v>31</v>
      </c>
      <c r="AX174" s="13" t="s">
        <v>74</v>
      </c>
      <c r="AY174" s="153" t="s">
        <v>139</v>
      </c>
    </row>
    <row r="175" spans="2:65" s="13" customFormat="1">
      <c r="B175" s="152"/>
      <c r="D175" s="146" t="s">
        <v>148</v>
      </c>
      <c r="E175" s="153" t="s">
        <v>1</v>
      </c>
      <c r="F175" s="154" t="s">
        <v>215</v>
      </c>
      <c r="H175" s="155">
        <v>3.2250000000000001</v>
      </c>
      <c r="I175" s="156"/>
      <c r="L175" s="152"/>
      <c r="M175" s="157"/>
      <c r="T175" s="158"/>
      <c r="AT175" s="153" t="s">
        <v>148</v>
      </c>
      <c r="AU175" s="153" t="s">
        <v>84</v>
      </c>
      <c r="AV175" s="13" t="s">
        <v>84</v>
      </c>
      <c r="AW175" s="13" t="s">
        <v>31</v>
      </c>
      <c r="AX175" s="13" t="s">
        <v>74</v>
      </c>
      <c r="AY175" s="153" t="s">
        <v>139</v>
      </c>
    </row>
    <row r="176" spans="2:65" s="13" customFormat="1">
      <c r="B176" s="152"/>
      <c r="D176" s="146" t="s">
        <v>148</v>
      </c>
      <c r="E176" s="153" t="s">
        <v>1</v>
      </c>
      <c r="F176" s="154" t="s">
        <v>216</v>
      </c>
      <c r="H176" s="155">
        <v>4.68</v>
      </c>
      <c r="I176" s="156"/>
      <c r="L176" s="152"/>
      <c r="M176" s="157"/>
      <c r="T176" s="158"/>
      <c r="AT176" s="153" t="s">
        <v>148</v>
      </c>
      <c r="AU176" s="153" t="s">
        <v>84</v>
      </c>
      <c r="AV176" s="13" t="s">
        <v>84</v>
      </c>
      <c r="AW176" s="13" t="s">
        <v>31</v>
      </c>
      <c r="AX176" s="13" t="s">
        <v>74</v>
      </c>
      <c r="AY176" s="153" t="s">
        <v>139</v>
      </c>
    </row>
    <row r="177" spans="2:65" s="14" customFormat="1">
      <c r="B177" s="159"/>
      <c r="D177" s="146" t="s">
        <v>148</v>
      </c>
      <c r="E177" s="160" t="s">
        <v>1</v>
      </c>
      <c r="F177" s="161" t="s">
        <v>170</v>
      </c>
      <c r="H177" s="162">
        <v>11.045999999999999</v>
      </c>
      <c r="I177" s="163"/>
      <c r="L177" s="159"/>
      <c r="M177" s="164"/>
      <c r="T177" s="165"/>
      <c r="AT177" s="160" t="s">
        <v>148</v>
      </c>
      <c r="AU177" s="160" t="s">
        <v>84</v>
      </c>
      <c r="AV177" s="14" t="s">
        <v>146</v>
      </c>
      <c r="AW177" s="14" t="s">
        <v>31</v>
      </c>
      <c r="AX177" s="14" t="s">
        <v>82</v>
      </c>
      <c r="AY177" s="160" t="s">
        <v>139</v>
      </c>
    </row>
    <row r="178" spans="2:65" s="1" customFormat="1" ht="16.5" customHeight="1">
      <c r="B178" s="32"/>
      <c r="C178" s="166" t="s">
        <v>217</v>
      </c>
      <c r="D178" s="166" t="s">
        <v>218</v>
      </c>
      <c r="E178" s="167" t="s">
        <v>219</v>
      </c>
      <c r="F178" s="168" t="s">
        <v>220</v>
      </c>
      <c r="G178" s="169" t="s">
        <v>207</v>
      </c>
      <c r="H178" s="170">
        <v>22.091999999999999</v>
      </c>
      <c r="I178" s="171"/>
      <c r="J178" s="172">
        <f>ROUND(I178*H178,2)</f>
        <v>0</v>
      </c>
      <c r="K178" s="168" t="s">
        <v>145</v>
      </c>
      <c r="L178" s="173"/>
      <c r="M178" s="174" t="s">
        <v>1</v>
      </c>
      <c r="N178" s="175" t="s">
        <v>39</v>
      </c>
      <c r="P178" s="141">
        <f>O178*H178</f>
        <v>0</v>
      </c>
      <c r="Q178" s="141">
        <v>1</v>
      </c>
      <c r="R178" s="141">
        <f>Q178*H178</f>
        <v>22.091999999999999</v>
      </c>
      <c r="S178" s="141">
        <v>0</v>
      </c>
      <c r="T178" s="142">
        <f>S178*H178</f>
        <v>0</v>
      </c>
      <c r="AR178" s="143" t="s">
        <v>188</v>
      </c>
      <c r="AT178" s="143" t="s">
        <v>218</v>
      </c>
      <c r="AU178" s="143" t="s">
        <v>84</v>
      </c>
      <c r="AY178" s="17" t="s">
        <v>139</v>
      </c>
      <c r="BE178" s="144">
        <f>IF(N178="základní",J178,0)</f>
        <v>0</v>
      </c>
      <c r="BF178" s="144">
        <f>IF(N178="snížená",J178,0)</f>
        <v>0</v>
      </c>
      <c r="BG178" s="144">
        <f>IF(N178="zákl. přenesená",J178,0)</f>
        <v>0</v>
      </c>
      <c r="BH178" s="144">
        <f>IF(N178="sníž. přenesená",J178,0)</f>
        <v>0</v>
      </c>
      <c r="BI178" s="144">
        <f>IF(N178="nulová",J178,0)</f>
        <v>0</v>
      </c>
      <c r="BJ178" s="17" t="s">
        <v>82</v>
      </c>
      <c r="BK178" s="144">
        <f>ROUND(I178*H178,2)</f>
        <v>0</v>
      </c>
      <c r="BL178" s="17" t="s">
        <v>146</v>
      </c>
      <c r="BM178" s="143" t="s">
        <v>221</v>
      </c>
    </row>
    <row r="179" spans="2:65" s="13" customFormat="1">
      <c r="B179" s="152"/>
      <c r="D179" s="146" t="s">
        <v>148</v>
      </c>
      <c r="F179" s="154" t="s">
        <v>222</v>
      </c>
      <c r="H179" s="155">
        <v>22.091999999999999</v>
      </c>
      <c r="I179" s="156"/>
      <c r="L179" s="152"/>
      <c r="M179" s="157"/>
      <c r="T179" s="158"/>
      <c r="AT179" s="153" t="s">
        <v>148</v>
      </c>
      <c r="AU179" s="153" t="s">
        <v>84</v>
      </c>
      <c r="AV179" s="13" t="s">
        <v>84</v>
      </c>
      <c r="AW179" s="13" t="s">
        <v>4</v>
      </c>
      <c r="AX179" s="13" t="s">
        <v>82</v>
      </c>
      <c r="AY179" s="153" t="s">
        <v>139</v>
      </c>
    </row>
    <row r="180" spans="2:65" s="1" customFormat="1" ht="24.2" customHeight="1">
      <c r="B180" s="32"/>
      <c r="C180" s="132" t="s">
        <v>8</v>
      </c>
      <c r="D180" s="132" t="s">
        <v>141</v>
      </c>
      <c r="E180" s="133" t="s">
        <v>223</v>
      </c>
      <c r="F180" s="134" t="s">
        <v>224</v>
      </c>
      <c r="G180" s="135" t="s">
        <v>144</v>
      </c>
      <c r="H180" s="136">
        <v>42.5</v>
      </c>
      <c r="I180" s="137"/>
      <c r="J180" s="138">
        <f>ROUND(I180*H180,2)</f>
        <v>0</v>
      </c>
      <c r="K180" s="134" t="s">
        <v>145</v>
      </c>
      <c r="L180" s="32"/>
      <c r="M180" s="139" t="s">
        <v>1</v>
      </c>
      <c r="N180" s="140" t="s">
        <v>39</v>
      </c>
      <c r="P180" s="141">
        <f>O180*H180</f>
        <v>0</v>
      </c>
      <c r="Q180" s="141">
        <v>0</v>
      </c>
      <c r="R180" s="141">
        <f>Q180*H180</f>
        <v>0</v>
      </c>
      <c r="S180" s="141">
        <v>0</v>
      </c>
      <c r="T180" s="142">
        <f>S180*H180</f>
        <v>0</v>
      </c>
      <c r="AR180" s="143" t="s">
        <v>146</v>
      </c>
      <c r="AT180" s="143" t="s">
        <v>141</v>
      </c>
      <c r="AU180" s="143" t="s">
        <v>84</v>
      </c>
      <c r="AY180" s="17" t="s">
        <v>139</v>
      </c>
      <c r="BE180" s="144">
        <f>IF(N180="základní",J180,0)</f>
        <v>0</v>
      </c>
      <c r="BF180" s="144">
        <f>IF(N180="snížená",J180,0)</f>
        <v>0</v>
      </c>
      <c r="BG180" s="144">
        <f>IF(N180="zákl. přenesená",J180,0)</f>
        <v>0</v>
      </c>
      <c r="BH180" s="144">
        <f>IF(N180="sníž. přenesená",J180,0)</f>
        <v>0</v>
      </c>
      <c r="BI180" s="144">
        <f>IF(N180="nulová",J180,0)</f>
        <v>0</v>
      </c>
      <c r="BJ180" s="17" t="s">
        <v>82</v>
      </c>
      <c r="BK180" s="144">
        <f>ROUND(I180*H180,2)</f>
        <v>0</v>
      </c>
      <c r="BL180" s="17" t="s">
        <v>146</v>
      </c>
      <c r="BM180" s="143" t="s">
        <v>225</v>
      </c>
    </row>
    <row r="181" spans="2:65" s="12" customFormat="1">
      <c r="B181" s="145"/>
      <c r="D181" s="146" t="s">
        <v>148</v>
      </c>
      <c r="E181" s="147" t="s">
        <v>1</v>
      </c>
      <c r="F181" s="148" t="s">
        <v>226</v>
      </c>
      <c r="H181" s="147" t="s">
        <v>1</v>
      </c>
      <c r="I181" s="149"/>
      <c r="L181" s="145"/>
      <c r="M181" s="150"/>
      <c r="T181" s="151"/>
      <c r="AT181" s="147" t="s">
        <v>148</v>
      </c>
      <c r="AU181" s="147" t="s">
        <v>84</v>
      </c>
      <c r="AV181" s="12" t="s">
        <v>82</v>
      </c>
      <c r="AW181" s="12" t="s">
        <v>31</v>
      </c>
      <c r="AX181" s="12" t="s">
        <v>74</v>
      </c>
      <c r="AY181" s="147" t="s">
        <v>139</v>
      </c>
    </row>
    <row r="182" spans="2:65" s="13" customFormat="1">
      <c r="B182" s="152"/>
      <c r="D182" s="146" t="s">
        <v>148</v>
      </c>
      <c r="E182" s="153" t="s">
        <v>1</v>
      </c>
      <c r="F182" s="154" t="s">
        <v>227</v>
      </c>
      <c r="H182" s="155">
        <v>32.5</v>
      </c>
      <c r="I182" s="156"/>
      <c r="L182" s="152"/>
      <c r="M182" s="157"/>
      <c r="T182" s="158"/>
      <c r="AT182" s="153" t="s">
        <v>148</v>
      </c>
      <c r="AU182" s="153" t="s">
        <v>84</v>
      </c>
      <c r="AV182" s="13" t="s">
        <v>84</v>
      </c>
      <c r="AW182" s="13" t="s">
        <v>31</v>
      </c>
      <c r="AX182" s="13" t="s">
        <v>74</v>
      </c>
      <c r="AY182" s="153" t="s">
        <v>139</v>
      </c>
    </row>
    <row r="183" spans="2:65" s="12" customFormat="1">
      <c r="B183" s="145"/>
      <c r="D183" s="146" t="s">
        <v>148</v>
      </c>
      <c r="E183" s="147" t="s">
        <v>1</v>
      </c>
      <c r="F183" s="148" t="s">
        <v>228</v>
      </c>
      <c r="H183" s="147" t="s">
        <v>1</v>
      </c>
      <c r="I183" s="149"/>
      <c r="L183" s="145"/>
      <c r="M183" s="150"/>
      <c r="T183" s="151"/>
      <c r="AT183" s="147" t="s">
        <v>148</v>
      </c>
      <c r="AU183" s="147" t="s">
        <v>84</v>
      </c>
      <c r="AV183" s="12" t="s">
        <v>82</v>
      </c>
      <c r="AW183" s="12" t="s">
        <v>31</v>
      </c>
      <c r="AX183" s="12" t="s">
        <v>74</v>
      </c>
      <c r="AY183" s="147" t="s">
        <v>139</v>
      </c>
    </row>
    <row r="184" spans="2:65" s="13" customFormat="1">
      <c r="B184" s="152"/>
      <c r="D184" s="146" t="s">
        <v>148</v>
      </c>
      <c r="E184" s="153" t="s">
        <v>1</v>
      </c>
      <c r="F184" s="154" t="s">
        <v>150</v>
      </c>
      <c r="H184" s="155">
        <v>10</v>
      </c>
      <c r="I184" s="156"/>
      <c r="L184" s="152"/>
      <c r="M184" s="157"/>
      <c r="T184" s="158"/>
      <c r="AT184" s="153" t="s">
        <v>148</v>
      </c>
      <c r="AU184" s="153" t="s">
        <v>84</v>
      </c>
      <c r="AV184" s="13" t="s">
        <v>84</v>
      </c>
      <c r="AW184" s="13" t="s">
        <v>31</v>
      </c>
      <c r="AX184" s="13" t="s">
        <v>74</v>
      </c>
      <c r="AY184" s="153" t="s">
        <v>139</v>
      </c>
    </row>
    <row r="185" spans="2:65" s="14" customFormat="1">
      <c r="B185" s="159"/>
      <c r="D185" s="146" t="s">
        <v>148</v>
      </c>
      <c r="E185" s="160" t="s">
        <v>1</v>
      </c>
      <c r="F185" s="161" t="s">
        <v>170</v>
      </c>
      <c r="H185" s="162">
        <v>42.5</v>
      </c>
      <c r="I185" s="163"/>
      <c r="L185" s="159"/>
      <c r="M185" s="164"/>
      <c r="T185" s="165"/>
      <c r="AT185" s="160" t="s">
        <v>148</v>
      </c>
      <c r="AU185" s="160" t="s">
        <v>84</v>
      </c>
      <c r="AV185" s="14" t="s">
        <v>146</v>
      </c>
      <c r="AW185" s="14" t="s">
        <v>31</v>
      </c>
      <c r="AX185" s="14" t="s">
        <v>82</v>
      </c>
      <c r="AY185" s="160" t="s">
        <v>139</v>
      </c>
    </row>
    <row r="186" spans="2:65" s="11" customFormat="1" ht="22.9" customHeight="1">
      <c r="B186" s="120"/>
      <c r="D186" s="121" t="s">
        <v>73</v>
      </c>
      <c r="E186" s="130" t="s">
        <v>156</v>
      </c>
      <c r="F186" s="130" t="s">
        <v>229</v>
      </c>
      <c r="I186" s="123"/>
      <c r="J186" s="131">
        <f>BK186</f>
        <v>0</v>
      </c>
      <c r="L186" s="120"/>
      <c r="M186" s="125"/>
      <c r="P186" s="126">
        <f>SUM(P187:P285)</f>
        <v>0</v>
      </c>
      <c r="R186" s="126">
        <f>SUM(R187:R285)</f>
        <v>51.897690129999987</v>
      </c>
      <c r="T186" s="127">
        <f>SUM(T187:T285)</f>
        <v>0</v>
      </c>
      <c r="AR186" s="121" t="s">
        <v>82</v>
      </c>
      <c r="AT186" s="128" t="s">
        <v>73</v>
      </c>
      <c r="AU186" s="128" t="s">
        <v>82</v>
      </c>
      <c r="AY186" s="121" t="s">
        <v>139</v>
      </c>
      <c r="BK186" s="129">
        <f>SUM(BK187:BK285)</f>
        <v>0</v>
      </c>
    </row>
    <row r="187" spans="2:65" s="1" customFormat="1" ht="33" customHeight="1">
      <c r="B187" s="32"/>
      <c r="C187" s="132" t="s">
        <v>230</v>
      </c>
      <c r="D187" s="132" t="s">
        <v>141</v>
      </c>
      <c r="E187" s="133" t="s">
        <v>231</v>
      </c>
      <c r="F187" s="134" t="s">
        <v>232</v>
      </c>
      <c r="G187" s="135" t="s">
        <v>144</v>
      </c>
      <c r="H187" s="136">
        <v>0.67300000000000004</v>
      </c>
      <c r="I187" s="137"/>
      <c r="J187" s="138">
        <f>ROUND(I187*H187,2)</f>
        <v>0</v>
      </c>
      <c r="K187" s="134" t="s">
        <v>145</v>
      </c>
      <c r="L187" s="32"/>
      <c r="M187" s="139" t="s">
        <v>1</v>
      </c>
      <c r="N187" s="140" t="s">
        <v>39</v>
      </c>
      <c r="P187" s="141">
        <f>O187*H187</f>
        <v>0</v>
      </c>
      <c r="Q187" s="141">
        <v>0.19661999999999999</v>
      </c>
      <c r="R187" s="141">
        <f>Q187*H187</f>
        <v>0.13232526</v>
      </c>
      <c r="S187" s="141">
        <v>0</v>
      </c>
      <c r="T187" s="142">
        <f>S187*H187</f>
        <v>0</v>
      </c>
      <c r="AR187" s="143" t="s">
        <v>146</v>
      </c>
      <c r="AT187" s="143" t="s">
        <v>141</v>
      </c>
      <c r="AU187" s="143" t="s">
        <v>84</v>
      </c>
      <c r="AY187" s="17" t="s">
        <v>139</v>
      </c>
      <c r="BE187" s="144">
        <f>IF(N187="základní",J187,0)</f>
        <v>0</v>
      </c>
      <c r="BF187" s="144">
        <f>IF(N187="snížená",J187,0)</f>
        <v>0</v>
      </c>
      <c r="BG187" s="144">
        <f>IF(N187="zákl. přenesená",J187,0)</f>
        <v>0</v>
      </c>
      <c r="BH187" s="144">
        <f>IF(N187="sníž. přenesená",J187,0)</f>
        <v>0</v>
      </c>
      <c r="BI187" s="144">
        <f>IF(N187="nulová",J187,0)</f>
        <v>0</v>
      </c>
      <c r="BJ187" s="17" t="s">
        <v>82</v>
      </c>
      <c r="BK187" s="144">
        <f>ROUND(I187*H187,2)</f>
        <v>0</v>
      </c>
      <c r="BL187" s="17" t="s">
        <v>146</v>
      </c>
      <c r="BM187" s="143" t="s">
        <v>233</v>
      </c>
    </row>
    <row r="188" spans="2:65" s="12" customFormat="1">
      <c r="B188" s="145"/>
      <c r="D188" s="146" t="s">
        <v>148</v>
      </c>
      <c r="E188" s="147" t="s">
        <v>1</v>
      </c>
      <c r="F188" s="148" t="s">
        <v>234</v>
      </c>
      <c r="H188" s="147" t="s">
        <v>1</v>
      </c>
      <c r="I188" s="149"/>
      <c r="L188" s="145"/>
      <c r="M188" s="150"/>
      <c r="T188" s="151"/>
      <c r="AT188" s="147" t="s">
        <v>148</v>
      </c>
      <c r="AU188" s="147" t="s">
        <v>84</v>
      </c>
      <c r="AV188" s="12" t="s">
        <v>82</v>
      </c>
      <c r="AW188" s="12" t="s">
        <v>31</v>
      </c>
      <c r="AX188" s="12" t="s">
        <v>74</v>
      </c>
      <c r="AY188" s="147" t="s">
        <v>139</v>
      </c>
    </row>
    <row r="189" spans="2:65" s="12" customFormat="1">
      <c r="B189" s="145"/>
      <c r="D189" s="146" t="s">
        <v>148</v>
      </c>
      <c r="E189" s="147" t="s">
        <v>1</v>
      </c>
      <c r="F189" s="148" t="s">
        <v>235</v>
      </c>
      <c r="H189" s="147" t="s">
        <v>1</v>
      </c>
      <c r="I189" s="149"/>
      <c r="L189" s="145"/>
      <c r="M189" s="150"/>
      <c r="T189" s="151"/>
      <c r="AT189" s="147" t="s">
        <v>148</v>
      </c>
      <c r="AU189" s="147" t="s">
        <v>84</v>
      </c>
      <c r="AV189" s="12" t="s">
        <v>82</v>
      </c>
      <c r="AW189" s="12" t="s">
        <v>31</v>
      </c>
      <c r="AX189" s="12" t="s">
        <v>74</v>
      </c>
      <c r="AY189" s="147" t="s">
        <v>139</v>
      </c>
    </row>
    <row r="190" spans="2:65" s="13" customFormat="1">
      <c r="B190" s="152"/>
      <c r="D190" s="146" t="s">
        <v>148</v>
      </c>
      <c r="E190" s="153" t="s">
        <v>1</v>
      </c>
      <c r="F190" s="154" t="s">
        <v>236</v>
      </c>
      <c r="H190" s="155">
        <v>0.67300000000000004</v>
      </c>
      <c r="I190" s="156"/>
      <c r="L190" s="152"/>
      <c r="M190" s="157"/>
      <c r="T190" s="158"/>
      <c r="AT190" s="153" t="s">
        <v>148</v>
      </c>
      <c r="AU190" s="153" t="s">
        <v>84</v>
      </c>
      <c r="AV190" s="13" t="s">
        <v>84</v>
      </c>
      <c r="AW190" s="13" t="s">
        <v>31</v>
      </c>
      <c r="AX190" s="13" t="s">
        <v>82</v>
      </c>
      <c r="AY190" s="153" t="s">
        <v>139</v>
      </c>
    </row>
    <row r="191" spans="2:65" s="1" customFormat="1" ht="24.2" customHeight="1">
      <c r="B191" s="32"/>
      <c r="C191" s="132" t="s">
        <v>237</v>
      </c>
      <c r="D191" s="132" t="s">
        <v>141</v>
      </c>
      <c r="E191" s="133" t="s">
        <v>238</v>
      </c>
      <c r="F191" s="134" t="s">
        <v>239</v>
      </c>
      <c r="G191" s="135" t="s">
        <v>164</v>
      </c>
      <c r="H191" s="136">
        <v>0.11799999999999999</v>
      </c>
      <c r="I191" s="137"/>
      <c r="J191" s="138">
        <f>ROUND(I191*H191,2)</f>
        <v>0</v>
      </c>
      <c r="K191" s="134" t="s">
        <v>145</v>
      </c>
      <c r="L191" s="32"/>
      <c r="M191" s="139" t="s">
        <v>1</v>
      </c>
      <c r="N191" s="140" t="s">
        <v>39</v>
      </c>
      <c r="P191" s="141">
        <f>O191*H191</f>
        <v>0</v>
      </c>
      <c r="Q191" s="141">
        <v>1.8774999999999999</v>
      </c>
      <c r="R191" s="141">
        <f>Q191*H191</f>
        <v>0.22154499999999999</v>
      </c>
      <c r="S191" s="141">
        <v>0</v>
      </c>
      <c r="T191" s="142">
        <f>S191*H191</f>
        <v>0</v>
      </c>
      <c r="AR191" s="143" t="s">
        <v>146</v>
      </c>
      <c r="AT191" s="143" t="s">
        <v>141</v>
      </c>
      <c r="AU191" s="143" t="s">
        <v>84</v>
      </c>
      <c r="AY191" s="17" t="s">
        <v>139</v>
      </c>
      <c r="BE191" s="144">
        <f>IF(N191="základní",J191,0)</f>
        <v>0</v>
      </c>
      <c r="BF191" s="144">
        <f>IF(N191="snížená",J191,0)</f>
        <v>0</v>
      </c>
      <c r="BG191" s="144">
        <f>IF(N191="zákl. přenesená",J191,0)</f>
        <v>0</v>
      </c>
      <c r="BH191" s="144">
        <f>IF(N191="sníž. přenesená",J191,0)</f>
        <v>0</v>
      </c>
      <c r="BI191" s="144">
        <f>IF(N191="nulová",J191,0)</f>
        <v>0</v>
      </c>
      <c r="BJ191" s="17" t="s">
        <v>82</v>
      </c>
      <c r="BK191" s="144">
        <f>ROUND(I191*H191,2)</f>
        <v>0</v>
      </c>
      <c r="BL191" s="17" t="s">
        <v>146</v>
      </c>
      <c r="BM191" s="143" t="s">
        <v>240</v>
      </c>
    </row>
    <row r="192" spans="2:65" s="12" customFormat="1">
      <c r="B192" s="145"/>
      <c r="D192" s="146" t="s">
        <v>148</v>
      </c>
      <c r="E192" s="147" t="s">
        <v>1</v>
      </c>
      <c r="F192" s="148" t="s">
        <v>241</v>
      </c>
      <c r="H192" s="147" t="s">
        <v>1</v>
      </c>
      <c r="I192" s="149"/>
      <c r="L192" s="145"/>
      <c r="M192" s="150"/>
      <c r="T192" s="151"/>
      <c r="AT192" s="147" t="s">
        <v>148</v>
      </c>
      <c r="AU192" s="147" t="s">
        <v>84</v>
      </c>
      <c r="AV192" s="12" t="s">
        <v>82</v>
      </c>
      <c r="AW192" s="12" t="s">
        <v>31</v>
      </c>
      <c r="AX192" s="12" t="s">
        <v>74</v>
      </c>
      <c r="AY192" s="147" t="s">
        <v>139</v>
      </c>
    </row>
    <row r="193" spans="2:65" s="13" customFormat="1">
      <c r="B193" s="152"/>
      <c r="D193" s="146" t="s">
        <v>148</v>
      </c>
      <c r="E193" s="153" t="s">
        <v>1</v>
      </c>
      <c r="F193" s="154" t="s">
        <v>242</v>
      </c>
      <c r="H193" s="155">
        <v>0.11799999999999999</v>
      </c>
      <c r="I193" s="156"/>
      <c r="L193" s="152"/>
      <c r="M193" s="157"/>
      <c r="T193" s="158"/>
      <c r="AT193" s="153" t="s">
        <v>148</v>
      </c>
      <c r="AU193" s="153" t="s">
        <v>84</v>
      </c>
      <c r="AV193" s="13" t="s">
        <v>84</v>
      </c>
      <c r="AW193" s="13" t="s">
        <v>31</v>
      </c>
      <c r="AX193" s="13" t="s">
        <v>82</v>
      </c>
      <c r="AY193" s="153" t="s">
        <v>139</v>
      </c>
    </row>
    <row r="194" spans="2:65" s="1" customFormat="1" ht="24.2" customHeight="1">
      <c r="B194" s="32"/>
      <c r="C194" s="132" t="s">
        <v>243</v>
      </c>
      <c r="D194" s="132" t="s">
        <v>141</v>
      </c>
      <c r="E194" s="133" t="s">
        <v>244</v>
      </c>
      <c r="F194" s="134" t="s">
        <v>245</v>
      </c>
      <c r="G194" s="135" t="s">
        <v>164</v>
      </c>
      <c r="H194" s="136">
        <v>2.1</v>
      </c>
      <c r="I194" s="137"/>
      <c r="J194" s="138">
        <f>ROUND(I194*H194,2)</f>
        <v>0</v>
      </c>
      <c r="K194" s="134" t="s">
        <v>145</v>
      </c>
      <c r="L194" s="32"/>
      <c r="M194" s="139" t="s">
        <v>1</v>
      </c>
      <c r="N194" s="140" t="s">
        <v>39</v>
      </c>
      <c r="P194" s="141">
        <f>O194*H194</f>
        <v>0</v>
      </c>
      <c r="Q194" s="141">
        <v>1.8774999999999999</v>
      </c>
      <c r="R194" s="141">
        <f>Q194*H194</f>
        <v>3.9427500000000002</v>
      </c>
      <c r="S194" s="141">
        <v>0</v>
      </c>
      <c r="T194" s="142">
        <f>S194*H194</f>
        <v>0</v>
      </c>
      <c r="AR194" s="143" t="s">
        <v>146</v>
      </c>
      <c r="AT194" s="143" t="s">
        <v>141</v>
      </c>
      <c r="AU194" s="143" t="s">
        <v>84</v>
      </c>
      <c r="AY194" s="17" t="s">
        <v>139</v>
      </c>
      <c r="BE194" s="144">
        <f>IF(N194="základní",J194,0)</f>
        <v>0</v>
      </c>
      <c r="BF194" s="144">
        <f>IF(N194="snížená",J194,0)</f>
        <v>0</v>
      </c>
      <c r="BG194" s="144">
        <f>IF(N194="zákl. přenesená",J194,0)</f>
        <v>0</v>
      </c>
      <c r="BH194" s="144">
        <f>IF(N194="sníž. přenesená",J194,0)</f>
        <v>0</v>
      </c>
      <c r="BI194" s="144">
        <f>IF(N194="nulová",J194,0)</f>
        <v>0</v>
      </c>
      <c r="BJ194" s="17" t="s">
        <v>82</v>
      </c>
      <c r="BK194" s="144">
        <f>ROUND(I194*H194,2)</f>
        <v>0</v>
      </c>
      <c r="BL194" s="17" t="s">
        <v>146</v>
      </c>
      <c r="BM194" s="143" t="s">
        <v>246</v>
      </c>
    </row>
    <row r="195" spans="2:65" s="12" customFormat="1">
      <c r="B195" s="145"/>
      <c r="D195" s="146" t="s">
        <v>148</v>
      </c>
      <c r="E195" s="147" t="s">
        <v>1</v>
      </c>
      <c r="F195" s="148" t="s">
        <v>247</v>
      </c>
      <c r="H195" s="147" t="s">
        <v>1</v>
      </c>
      <c r="I195" s="149"/>
      <c r="L195" s="145"/>
      <c r="M195" s="150"/>
      <c r="T195" s="151"/>
      <c r="AT195" s="147" t="s">
        <v>148</v>
      </c>
      <c r="AU195" s="147" t="s">
        <v>84</v>
      </c>
      <c r="AV195" s="12" t="s">
        <v>82</v>
      </c>
      <c r="AW195" s="12" t="s">
        <v>31</v>
      </c>
      <c r="AX195" s="12" t="s">
        <v>74</v>
      </c>
      <c r="AY195" s="147" t="s">
        <v>139</v>
      </c>
    </row>
    <row r="196" spans="2:65" s="13" customFormat="1">
      <c r="B196" s="152"/>
      <c r="D196" s="146" t="s">
        <v>148</v>
      </c>
      <c r="E196" s="153" t="s">
        <v>1</v>
      </c>
      <c r="F196" s="154" t="s">
        <v>248</v>
      </c>
      <c r="H196" s="155">
        <v>0.45500000000000002</v>
      </c>
      <c r="I196" s="156"/>
      <c r="L196" s="152"/>
      <c r="M196" s="157"/>
      <c r="T196" s="158"/>
      <c r="AT196" s="153" t="s">
        <v>148</v>
      </c>
      <c r="AU196" s="153" t="s">
        <v>84</v>
      </c>
      <c r="AV196" s="13" t="s">
        <v>84</v>
      </c>
      <c r="AW196" s="13" t="s">
        <v>31</v>
      </c>
      <c r="AX196" s="13" t="s">
        <v>74</v>
      </c>
      <c r="AY196" s="153" t="s">
        <v>139</v>
      </c>
    </row>
    <row r="197" spans="2:65" s="13" customFormat="1">
      <c r="B197" s="152"/>
      <c r="D197" s="146" t="s">
        <v>148</v>
      </c>
      <c r="E197" s="153" t="s">
        <v>1</v>
      </c>
      <c r="F197" s="154" t="s">
        <v>248</v>
      </c>
      <c r="H197" s="155">
        <v>0.45500000000000002</v>
      </c>
      <c r="I197" s="156"/>
      <c r="L197" s="152"/>
      <c r="M197" s="157"/>
      <c r="T197" s="158"/>
      <c r="AT197" s="153" t="s">
        <v>148</v>
      </c>
      <c r="AU197" s="153" t="s">
        <v>84</v>
      </c>
      <c r="AV197" s="13" t="s">
        <v>84</v>
      </c>
      <c r="AW197" s="13" t="s">
        <v>31</v>
      </c>
      <c r="AX197" s="13" t="s">
        <v>74</v>
      </c>
      <c r="AY197" s="153" t="s">
        <v>139</v>
      </c>
    </row>
    <row r="198" spans="2:65" s="13" customFormat="1">
      <c r="B198" s="152"/>
      <c r="D198" s="146" t="s">
        <v>148</v>
      </c>
      <c r="E198" s="153" t="s">
        <v>1</v>
      </c>
      <c r="F198" s="154" t="s">
        <v>249</v>
      </c>
      <c r="H198" s="155">
        <v>0.59499999999999997</v>
      </c>
      <c r="I198" s="156"/>
      <c r="L198" s="152"/>
      <c r="M198" s="157"/>
      <c r="T198" s="158"/>
      <c r="AT198" s="153" t="s">
        <v>148</v>
      </c>
      <c r="AU198" s="153" t="s">
        <v>84</v>
      </c>
      <c r="AV198" s="13" t="s">
        <v>84</v>
      </c>
      <c r="AW198" s="13" t="s">
        <v>31</v>
      </c>
      <c r="AX198" s="13" t="s">
        <v>74</v>
      </c>
      <c r="AY198" s="153" t="s">
        <v>139</v>
      </c>
    </row>
    <row r="199" spans="2:65" s="13" customFormat="1">
      <c r="B199" s="152"/>
      <c r="D199" s="146" t="s">
        <v>148</v>
      </c>
      <c r="E199" s="153" t="s">
        <v>1</v>
      </c>
      <c r="F199" s="154" t="s">
        <v>249</v>
      </c>
      <c r="H199" s="155">
        <v>0.59499999999999997</v>
      </c>
      <c r="I199" s="156"/>
      <c r="L199" s="152"/>
      <c r="M199" s="157"/>
      <c r="T199" s="158"/>
      <c r="AT199" s="153" t="s">
        <v>148</v>
      </c>
      <c r="AU199" s="153" t="s">
        <v>84</v>
      </c>
      <c r="AV199" s="13" t="s">
        <v>84</v>
      </c>
      <c r="AW199" s="13" t="s">
        <v>31</v>
      </c>
      <c r="AX199" s="13" t="s">
        <v>74</v>
      </c>
      <c r="AY199" s="153" t="s">
        <v>139</v>
      </c>
    </row>
    <row r="200" spans="2:65" s="14" customFormat="1">
      <c r="B200" s="159"/>
      <c r="D200" s="146" t="s">
        <v>148</v>
      </c>
      <c r="E200" s="160" t="s">
        <v>1</v>
      </c>
      <c r="F200" s="161" t="s">
        <v>170</v>
      </c>
      <c r="H200" s="162">
        <v>2.1</v>
      </c>
      <c r="I200" s="163"/>
      <c r="L200" s="159"/>
      <c r="M200" s="164"/>
      <c r="T200" s="165"/>
      <c r="AT200" s="160" t="s">
        <v>148</v>
      </c>
      <c r="AU200" s="160" t="s">
        <v>84</v>
      </c>
      <c r="AV200" s="14" t="s">
        <v>146</v>
      </c>
      <c r="AW200" s="14" t="s">
        <v>31</v>
      </c>
      <c r="AX200" s="14" t="s">
        <v>82</v>
      </c>
      <c r="AY200" s="160" t="s">
        <v>139</v>
      </c>
    </row>
    <row r="201" spans="2:65" s="1" customFormat="1" ht="33" customHeight="1">
      <c r="B201" s="32"/>
      <c r="C201" s="132" t="s">
        <v>250</v>
      </c>
      <c r="D201" s="132" t="s">
        <v>141</v>
      </c>
      <c r="E201" s="133" t="s">
        <v>251</v>
      </c>
      <c r="F201" s="134" t="s">
        <v>252</v>
      </c>
      <c r="G201" s="135" t="s">
        <v>253</v>
      </c>
      <c r="H201" s="136">
        <v>2</v>
      </c>
      <c r="I201" s="137"/>
      <c r="J201" s="138">
        <f>ROUND(I201*H201,2)</f>
        <v>0</v>
      </c>
      <c r="K201" s="134" t="s">
        <v>145</v>
      </c>
      <c r="L201" s="32"/>
      <c r="M201" s="139" t="s">
        <v>1</v>
      </c>
      <c r="N201" s="140" t="s">
        <v>39</v>
      </c>
      <c r="P201" s="141">
        <f>O201*H201</f>
        <v>0</v>
      </c>
      <c r="Q201" s="141">
        <v>2.2280000000000001E-2</v>
      </c>
      <c r="R201" s="141">
        <f>Q201*H201</f>
        <v>4.4560000000000002E-2</v>
      </c>
      <c r="S201" s="141">
        <v>0</v>
      </c>
      <c r="T201" s="142">
        <f>S201*H201</f>
        <v>0</v>
      </c>
      <c r="AR201" s="143" t="s">
        <v>146</v>
      </c>
      <c r="AT201" s="143" t="s">
        <v>141</v>
      </c>
      <c r="AU201" s="143" t="s">
        <v>84</v>
      </c>
      <c r="AY201" s="17" t="s">
        <v>139</v>
      </c>
      <c r="BE201" s="144">
        <f>IF(N201="základní",J201,0)</f>
        <v>0</v>
      </c>
      <c r="BF201" s="144">
        <f>IF(N201="snížená",J201,0)</f>
        <v>0</v>
      </c>
      <c r="BG201" s="144">
        <f>IF(N201="zákl. přenesená",J201,0)</f>
        <v>0</v>
      </c>
      <c r="BH201" s="144">
        <f>IF(N201="sníž. přenesená",J201,0)</f>
        <v>0</v>
      </c>
      <c r="BI201" s="144">
        <f>IF(N201="nulová",J201,0)</f>
        <v>0</v>
      </c>
      <c r="BJ201" s="17" t="s">
        <v>82</v>
      </c>
      <c r="BK201" s="144">
        <f>ROUND(I201*H201,2)</f>
        <v>0</v>
      </c>
      <c r="BL201" s="17" t="s">
        <v>146</v>
      </c>
      <c r="BM201" s="143" t="s">
        <v>254</v>
      </c>
    </row>
    <row r="202" spans="2:65" s="1" customFormat="1" ht="16.5" customHeight="1">
      <c r="B202" s="32"/>
      <c r="C202" s="132" t="s">
        <v>255</v>
      </c>
      <c r="D202" s="132" t="s">
        <v>141</v>
      </c>
      <c r="E202" s="133" t="s">
        <v>256</v>
      </c>
      <c r="F202" s="134" t="s">
        <v>257</v>
      </c>
      <c r="G202" s="135" t="s">
        <v>164</v>
      </c>
      <c r="H202" s="136">
        <v>0.151</v>
      </c>
      <c r="I202" s="137"/>
      <c r="J202" s="138">
        <f>ROUND(I202*H202,2)</f>
        <v>0</v>
      </c>
      <c r="K202" s="134" t="s">
        <v>145</v>
      </c>
      <c r="L202" s="32"/>
      <c r="M202" s="139" t="s">
        <v>1</v>
      </c>
      <c r="N202" s="140" t="s">
        <v>39</v>
      </c>
      <c r="P202" s="141">
        <f>O202*H202</f>
        <v>0</v>
      </c>
      <c r="Q202" s="141">
        <v>1.94302</v>
      </c>
      <c r="R202" s="141">
        <f>Q202*H202</f>
        <v>0.29339601999999998</v>
      </c>
      <c r="S202" s="141">
        <v>0</v>
      </c>
      <c r="T202" s="142">
        <f>S202*H202</f>
        <v>0</v>
      </c>
      <c r="AR202" s="143" t="s">
        <v>146</v>
      </c>
      <c r="AT202" s="143" t="s">
        <v>141</v>
      </c>
      <c r="AU202" s="143" t="s">
        <v>84</v>
      </c>
      <c r="AY202" s="17" t="s">
        <v>139</v>
      </c>
      <c r="BE202" s="144">
        <f>IF(N202="základní",J202,0)</f>
        <v>0</v>
      </c>
      <c r="BF202" s="144">
        <f>IF(N202="snížená",J202,0)</f>
        <v>0</v>
      </c>
      <c r="BG202" s="144">
        <f>IF(N202="zákl. přenesená",J202,0)</f>
        <v>0</v>
      </c>
      <c r="BH202" s="144">
        <f>IF(N202="sníž. přenesená",J202,0)</f>
        <v>0</v>
      </c>
      <c r="BI202" s="144">
        <f>IF(N202="nulová",J202,0)</f>
        <v>0</v>
      </c>
      <c r="BJ202" s="17" t="s">
        <v>82</v>
      </c>
      <c r="BK202" s="144">
        <f>ROUND(I202*H202,2)</f>
        <v>0</v>
      </c>
      <c r="BL202" s="17" t="s">
        <v>146</v>
      </c>
      <c r="BM202" s="143" t="s">
        <v>258</v>
      </c>
    </row>
    <row r="203" spans="2:65" s="13" customFormat="1">
      <c r="B203" s="152"/>
      <c r="D203" s="146" t="s">
        <v>148</v>
      </c>
      <c r="E203" s="153" t="s">
        <v>1</v>
      </c>
      <c r="F203" s="154" t="s">
        <v>259</v>
      </c>
      <c r="H203" s="155">
        <v>0.10100000000000001</v>
      </c>
      <c r="I203" s="156"/>
      <c r="L203" s="152"/>
      <c r="M203" s="157"/>
      <c r="T203" s="158"/>
      <c r="AT203" s="153" t="s">
        <v>148</v>
      </c>
      <c r="AU203" s="153" t="s">
        <v>84</v>
      </c>
      <c r="AV203" s="13" t="s">
        <v>84</v>
      </c>
      <c r="AW203" s="13" t="s">
        <v>31</v>
      </c>
      <c r="AX203" s="13" t="s">
        <v>74</v>
      </c>
      <c r="AY203" s="153" t="s">
        <v>139</v>
      </c>
    </row>
    <row r="204" spans="2:65" s="13" customFormat="1">
      <c r="B204" s="152"/>
      <c r="D204" s="146" t="s">
        <v>148</v>
      </c>
      <c r="E204" s="153" t="s">
        <v>1</v>
      </c>
      <c r="F204" s="154" t="s">
        <v>260</v>
      </c>
      <c r="H204" s="155">
        <v>0.05</v>
      </c>
      <c r="I204" s="156"/>
      <c r="L204" s="152"/>
      <c r="M204" s="157"/>
      <c r="T204" s="158"/>
      <c r="AT204" s="153" t="s">
        <v>148</v>
      </c>
      <c r="AU204" s="153" t="s">
        <v>84</v>
      </c>
      <c r="AV204" s="13" t="s">
        <v>84</v>
      </c>
      <c r="AW204" s="13" t="s">
        <v>31</v>
      </c>
      <c r="AX204" s="13" t="s">
        <v>74</v>
      </c>
      <c r="AY204" s="153" t="s">
        <v>139</v>
      </c>
    </row>
    <row r="205" spans="2:65" s="14" customFormat="1">
      <c r="B205" s="159"/>
      <c r="D205" s="146" t="s">
        <v>148</v>
      </c>
      <c r="E205" s="160" t="s">
        <v>1</v>
      </c>
      <c r="F205" s="161" t="s">
        <v>170</v>
      </c>
      <c r="H205" s="162">
        <v>0.151</v>
      </c>
      <c r="I205" s="163"/>
      <c r="L205" s="159"/>
      <c r="M205" s="164"/>
      <c r="T205" s="165"/>
      <c r="AT205" s="160" t="s">
        <v>148</v>
      </c>
      <c r="AU205" s="160" t="s">
        <v>84</v>
      </c>
      <c r="AV205" s="14" t="s">
        <v>146</v>
      </c>
      <c r="AW205" s="14" t="s">
        <v>31</v>
      </c>
      <c r="AX205" s="14" t="s">
        <v>82</v>
      </c>
      <c r="AY205" s="160" t="s">
        <v>139</v>
      </c>
    </row>
    <row r="206" spans="2:65" s="1" customFormat="1" ht="24.2" customHeight="1">
      <c r="B206" s="32"/>
      <c r="C206" s="132" t="s">
        <v>7</v>
      </c>
      <c r="D206" s="132" t="s">
        <v>141</v>
      </c>
      <c r="E206" s="133" t="s">
        <v>261</v>
      </c>
      <c r="F206" s="134" t="s">
        <v>262</v>
      </c>
      <c r="G206" s="135" t="s">
        <v>207</v>
      </c>
      <c r="H206" s="136">
        <v>7.5999999999999998E-2</v>
      </c>
      <c r="I206" s="137"/>
      <c r="J206" s="138">
        <f>ROUND(I206*H206,2)</f>
        <v>0</v>
      </c>
      <c r="K206" s="134" t="s">
        <v>145</v>
      </c>
      <c r="L206" s="32"/>
      <c r="M206" s="139" t="s">
        <v>1</v>
      </c>
      <c r="N206" s="140" t="s">
        <v>39</v>
      </c>
      <c r="P206" s="141">
        <f>O206*H206</f>
        <v>0</v>
      </c>
      <c r="Q206" s="141">
        <v>1.0900000000000001</v>
      </c>
      <c r="R206" s="141">
        <f>Q206*H206</f>
        <v>8.2840000000000011E-2</v>
      </c>
      <c r="S206" s="141">
        <v>0</v>
      </c>
      <c r="T206" s="142">
        <f>S206*H206</f>
        <v>0</v>
      </c>
      <c r="AR206" s="143" t="s">
        <v>146</v>
      </c>
      <c r="AT206" s="143" t="s">
        <v>141</v>
      </c>
      <c r="AU206" s="143" t="s">
        <v>84</v>
      </c>
      <c r="AY206" s="17" t="s">
        <v>139</v>
      </c>
      <c r="BE206" s="144">
        <f>IF(N206="základní",J206,0)</f>
        <v>0</v>
      </c>
      <c r="BF206" s="144">
        <f>IF(N206="snížená",J206,0)</f>
        <v>0</v>
      </c>
      <c r="BG206" s="144">
        <f>IF(N206="zákl. přenesená",J206,0)</f>
        <v>0</v>
      </c>
      <c r="BH206" s="144">
        <f>IF(N206="sníž. přenesená",J206,0)</f>
        <v>0</v>
      </c>
      <c r="BI206" s="144">
        <f>IF(N206="nulová",J206,0)</f>
        <v>0</v>
      </c>
      <c r="BJ206" s="17" t="s">
        <v>82</v>
      </c>
      <c r="BK206" s="144">
        <f>ROUND(I206*H206,2)</f>
        <v>0</v>
      </c>
      <c r="BL206" s="17" t="s">
        <v>146</v>
      </c>
      <c r="BM206" s="143" t="s">
        <v>263</v>
      </c>
    </row>
    <row r="207" spans="2:65" s="12" customFormat="1">
      <c r="B207" s="145"/>
      <c r="D207" s="146" t="s">
        <v>148</v>
      </c>
      <c r="E207" s="147" t="s">
        <v>1</v>
      </c>
      <c r="F207" s="148" t="s">
        <v>264</v>
      </c>
      <c r="H207" s="147" t="s">
        <v>1</v>
      </c>
      <c r="I207" s="149"/>
      <c r="L207" s="145"/>
      <c r="M207" s="150"/>
      <c r="T207" s="151"/>
      <c r="AT207" s="147" t="s">
        <v>148</v>
      </c>
      <c r="AU207" s="147" t="s">
        <v>84</v>
      </c>
      <c r="AV207" s="12" t="s">
        <v>82</v>
      </c>
      <c r="AW207" s="12" t="s">
        <v>31</v>
      </c>
      <c r="AX207" s="12" t="s">
        <v>74</v>
      </c>
      <c r="AY207" s="147" t="s">
        <v>139</v>
      </c>
    </row>
    <row r="208" spans="2:65" s="13" customFormat="1">
      <c r="B208" s="152"/>
      <c r="D208" s="146" t="s">
        <v>148</v>
      </c>
      <c r="E208" s="153" t="s">
        <v>1</v>
      </c>
      <c r="F208" s="154" t="s">
        <v>265</v>
      </c>
      <c r="H208" s="155">
        <v>4.5999999999999999E-2</v>
      </c>
      <c r="I208" s="156"/>
      <c r="L208" s="152"/>
      <c r="M208" s="157"/>
      <c r="T208" s="158"/>
      <c r="AT208" s="153" t="s">
        <v>148</v>
      </c>
      <c r="AU208" s="153" t="s">
        <v>84</v>
      </c>
      <c r="AV208" s="13" t="s">
        <v>84</v>
      </c>
      <c r="AW208" s="13" t="s">
        <v>31</v>
      </c>
      <c r="AX208" s="13" t="s">
        <v>74</v>
      </c>
      <c r="AY208" s="153" t="s">
        <v>139</v>
      </c>
    </row>
    <row r="209" spans="2:65" s="13" customFormat="1">
      <c r="B209" s="152"/>
      <c r="D209" s="146" t="s">
        <v>148</v>
      </c>
      <c r="E209" s="153" t="s">
        <v>1</v>
      </c>
      <c r="F209" s="154" t="s">
        <v>266</v>
      </c>
      <c r="H209" s="155">
        <v>1.4999999999999999E-2</v>
      </c>
      <c r="I209" s="156"/>
      <c r="L209" s="152"/>
      <c r="M209" s="157"/>
      <c r="T209" s="158"/>
      <c r="AT209" s="153" t="s">
        <v>148</v>
      </c>
      <c r="AU209" s="153" t="s">
        <v>84</v>
      </c>
      <c r="AV209" s="13" t="s">
        <v>84</v>
      </c>
      <c r="AW209" s="13" t="s">
        <v>31</v>
      </c>
      <c r="AX209" s="13" t="s">
        <v>74</v>
      </c>
      <c r="AY209" s="153" t="s">
        <v>139</v>
      </c>
    </row>
    <row r="210" spans="2:65" s="13" customFormat="1">
      <c r="B210" s="152"/>
      <c r="D210" s="146" t="s">
        <v>148</v>
      </c>
      <c r="E210" s="153" t="s">
        <v>1</v>
      </c>
      <c r="F210" s="154" t="s">
        <v>266</v>
      </c>
      <c r="H210" s="155">
        <v>1.4999999999999999E-2</v>
      </c>
      <c r="I210" s="156"/>
      <c r="L210" s="152"/>
      <c r="M210" s="157"/>
      <c r="T210" s="158"/>
      <c r="AT210" s="153" t="s">
        <v>148</v>
      </c>
      <c r="AU210" s="153" t="s">
        <v>84</v>
      </c>
      <c r="AV210" s="13" t="s">
        <v>84</v>
      </c>
      <c r="AW210" s="13" t="s">
        <v>31</v>
      </c>
      <c r="AX210" s="13" t="s">
        <v>74</v>
      </c>
      <c r="AY210" s="153" t="s">
        <v>139</v>
      </c>
    </row>
    <row r="211" spans="2:65" s="14" customFormat="1">
      <c r="B211" s="159"/>
      <c r="D211" s="146" t="s">
        <v>148</v>
      </c>
      <c r="E211" s="160" t="s">
        <v>1</v>
      </c>
      <c r="F211" s="161" t="s">
        <v>170</v>
      </c>
      <c r="H211" s="162">
        <v>7.5999999999999998E-2</v>
      </c>
      <c r="I211" s="163"/>
      <c r="L211" s="159"/>
      <c r="M211" s="164"/>
      <c r="T211" s="165"/>
      <c r="AT211" s="160" t="s">
        <v>148</v>
      </c>
      <c r="AU211" s="160" t="s">
        <v>84</v>
      </c>
      <c r="AV211" s="14" t="s">
        <v>146</v>
      </c>
      <c r="AW211" s="14" t="s">
        <v>31</v>
      </c>
      <c r="AX211" s="14" t="s">
        <v>82</v>
      </c>
      <c r="AY211" s="160" t="s">
        <v>139</v>
      </c>
    </row>
    <row r="212" spans="2:65" s="1" customFormat="1" ht="33" customHeight="1">
      <c r="B212" s="32"/>
      <c r="C212" s="132" t="s">
        <v>267</v>
      </c>
      <c r="D212" s="132" t="s">
        <v>141</v>
      </c>
      <c r="E212" s="133" t="s">
        <v>268</v>
      </c>
      <c r="F212" s="134" t="s">
        <v>269</v>
      </c>
      <c r="G212" s="135" t="s">
        <v>144</v>
      </c>
      <c r="H212" s="136">
        <v>2</v>
      </c>
      <c r="I212" s="137"/>
      <c r="J212" s="138">
        <f t="shared" ref="J212:J217" si="0">ROUND(I212*H212,2)</f>
        <v>0</v>
      </c>
      <c r="K212" s="134" t="s">
        <v>145</v>
      </c>
      <c r="L212" s="32"/>
      <c r="M212" s="139" t="s">
        <v>1</v>
      </c>
      <c r="N212" s="140" t="s">
        <v>39</v>
      </c>
      <c r="P212" s="141">
        <f t="shared" ref="P212:P217" si="1">O212*H212</f>
        <v>0</v>
      </c>
      <c r="Q212" s="141">
        <v>2.496E-2</v>
      </c>
      <c r="R212" s="141">
        <f t="shared" ref="R212:R217" si="2">Q212*H212</f>
        <v>4.9919999999999999E-2</v>
      </c>
      <c r="S212" s="141">
        <v>0</v>
      </c>
      <c r="T212" s="142">
        <f t="shared" ref="T212:T217" si="3">S212*H212</f>
        <v>0</v>
      </c>
      <c r="AR212" s="143" t="s">
        <v>146</v>
      </c>
      <c r="AT212" s="143" t="s">
        <v>141</v>
      </c>
      <c r="AU212" s="143" t="s">
        <v>84</v>
      </c>
      <c r="AY212" s="17" t="s">
        <v>139</v>
      </c>
      <c r="BE212" s="144">
        <f t="shared" ref="BE212:BE217" si="4">IF(N212="základní",J212,0)</f>
        <v>0</v>
      </c>
      <c r="BF212" s="144">
        <f t="shared" ref="BF212:BF217" si="5">IF(N212="snížená",J212,0)</f>
        <v>0</v>
      </c>
      <c r="BG212" s="144">
        <f t="shared" ref="BG212:BG217" si="6">IF(N212="zákl. přenesená",J212,0)</f>
        <v>0</v>
      </c>
      <c r="BH212" s="144">
        <f t="shared" ref="BH212:BH217" si="7">IF(N212="sníž. přenesená",J212,0)</f>
        <v>0</v>
      </c>
      <c r="BI212" s="144">
        <f t="shared" ref="BI212:BI217" si="8">IF(N212="nulová",J212,0)</f>
        <v>0</v>
      </c>
      <c r="BJ212" s="17" t="s">
        <v>82</v>
      </c>
      <c r="BK212" s="144">
        <f t="shared" ref="BK212:BK217" si="9">ROUND(I212*H212,2)</f>
        <v>0</v>
      </c>
      <c r="BL212" s="17" t="s">
        <v>146</v>
      </c>
      <c r="BM212" s="143" t="s">
        <v>270</v>
      </c>
    </row>
    <row r="213" spans="2:65" s="1" customFormat="1" ht="24.2" customHeight="1">
      <c r="B213" s="32"/>
      <c r="C213" s="132" t="s">
        <v>271</v>
      </c>
      <c r="D213" s="132" t="s">
        <v>141</v>
      </c>
      <c r="E213" s="133" t="s">
        <v>272</v>
      </c>
      <c r="F213" s="134" t="s">
        <v>273</v>
      </c>
      <c r="G213" s="135" t="s">
        <v>274</v>
      </c>
      <c r="H213" s="136">
        <v>1</v>
      </c>
      <c r="I213" s="137"/>
      <c r="J213" s="138">
        <f t="shared" si="0"/>
        <v>0</v>
      </c>
      <c r="K213" s="134" t="s">
        <v>1</v>
      </c>
      <c r="L213" s="32"/>
      <c r="M213" s="139" t="s">
        <v>1</v>
      </c>
      <c r="N213" s="140" t="s">
        <v>39</v>
      </c>
      <c r="P213" s="141">
        <f t="shared" si="1"/>
        <v>0</v>
      </c>
      <c r="Q213" s="141">
        <v>0</v>
      </c>
      <c r="R213" s="141">
        <f t="shared" si="2"/>
        <v>0</v>
      </c>
      <c r="S213" s="141">
        <v>0</v>
      </c>
      <c r="T213" s="142">
        <f t="shared" si="3"/>
        <v>0</v>
      </c>
      <c r="AR213" s="143" t="s">
        <v>146</v>
      </c>
      <c r="AT213" s="143" t="s">
        <v>141</v>
      </c>
      <c r="AU213" s="143" t="s">
        <v>84</v>
      </c>
      <c r="AY213" s="17" t="s">
        <v>139</v>
      </c>
      <c r="BE213" s="144">
        <f t="shared" si="4"/>
        <v>0</v>
      </c>
      <c r="BF213" s="144">
        <f t="shared" si="5"/>
        <v>0</v>
      </c>
      <c r="BG213" s="144">
        <f t="shared" si="6"/>
        <v>0</v>
      </c>
      <c r="BH213" s="144">
        <f t="shared" si="7"/>
        <v>0</v>
      </c>
      <c r="BI213" s="144">
        <f t="shared" si="8"/>
        <v>0</v>
      </c>
      <c r="BJ213" s="17" t="s">
        <v>82</v>
      </c>
      <c r="BK213" s="144">
        <f t="shared" si="9"/>
        <v>0</v>
      </c>
      <c r="BL213" s="17" t="s">
        <v>146</v>
      </c>
      <c r="BM213" s="143" t="s">
        <v>275</v>
      </c>
    </row>
    <row r="214" spans="2:65" s="1" customFormat="1" ht="24.2" customHeight="1">
      <c r="B214" s="32"/>
      <c r="C214" s="132" t="s">
        <v>276</v>
      </c>
      <c r="D214" s="132" t="s">
        <v>141</v>
      </c>
      <c r="E214" s="133" t="s">
        <v>277</v>
      </c>
      <c r="F214" s="134" t="s">
        <v>278</v>
      </c>
      <c r="G214" s="135" t="s">
        <v>274</v>
      </c>
      <c r="H214" s="136">
        <v>1</v>
      </c>
      <c r="I214" s="137"/>
      <c r="J214" s="138">
        <f t="shared" si="0"/>
        <v>0</v>
      </c>
      <c r="K214" s="134" t="s">
        <v>1</v>
      </c>
      <c r="L214" s="32"/>
      <c r="M214" s="139" t="s">
        <v>1</v>
      </c>
      <c r="N214" s="140" t="s">
        <v>39</v>
      </c>
      <c r="P214" s="141">
        <f t="shared" si="1"/>
        <v>0</v>
      </c>
      <c r="Q214" s="141">
        <v>0</v>
      </c>
      <c r="R214" s="141">
        <f t="shared" si="2"/>
        <v>0</v>
      </c>
      <c r="S214" s="141">
        <v>0</v>
      </c>
      <c r="T214" s="142">
        <f t="shared" si="3"/>
        <v>0</v>
      </c>
      <c r="AR214" s="143" t="s">
        <v>146</v>
      </c>
      <c r="AT214" s="143" t="s">
        <v>141</v>
      </c>
      <c r="AU214" s="143" t="s">
        <v>84</v>
      </c>
      <c r="AY214" s="17" t="s">
        <v>139</v>
      </c>
      <c r="BE214" s="144">
        <f t="shared" si="4"/>
        <v>0</v>
      </c>
      <c r="BF214" s="144">
        <f t="shared" si="5"/>
        <v>0</v>
      </c>
      <c r="BG214" s="144">
        <f t="shared" si="6"/>
        <v>0</v>
      </c>
      <c r="BH214" s="144">
        <f t="shared" si="7"/>
        <v>0</v>
      </c>
      <c r="BI214" s="144">
        <f t="shared" si="8"/>
        <v>0</v>
      </c>
      <c r="BJ214" s="17" t="s">
        <v>82</v>
      </c>
      <c r="BK214" s="144">
        <f t="shared" si="9"/>
        <v>0</v>
      </c>
      <c r="BL214" s="17" t="s">
        <v>146</v>
      </c>
      <c r="BM214" s="143" t="s">
        <v>279</v>
      </c>
    </row>
    <row r="215" spans="2:65" s="1" customFormat="1" ht="24.2" customHeight="1">
      <c r="B215" s="32"/>
      <c r="C215" s="132" t="s">
        <v>280</v>
      </c>
      <c r="D215" s="132" t="s">
        <v>141</v>
      </c>
      <c r="E215" s="133" t="s">
        <v>281</v>
      </c>
      <c r="F215" s="134" t="s">
        <v>282</v>
      </c>
      <c r="G215" s="135" t="s">
        <v>274</v>
      </c>
      <c r="H215" s="136">
        <v>1</v>
      </c>
      <c r="I215" s="137"/>
      <c r="J215" s="138">
        <f t="shared" si="0"/>
        <v>0</v>
      </c>
      <c r="K215" s="134" t="s">
        <v>1</v>
      </c>
      <c r="L215" s="32"/>
      <c r="M215" s="139" t="s">
        <v>1</v>
      </c>
      <c r="N215" s="140" t="s">
        <v>39</v>
      </c>
      <c r="P215" s="141">
        <f t="shared" si="1"/>
        <v>0</v>
      </c>
      <c r="Q215" s="141">
        <v>0</v>
      </c>
      <c r="R215" s="141">
        <f t="shared" si="2"/>
        <v>0</v>
      </c>
      <c r="S215" s="141">
        <v>0</v>
      </c>
      <c r="T215" s="142">
        <f t="shared" si="3"/>
        <v>0</v>
      </c>
      <c r="AR215" s="143" t="s">
        <v>146</v>
      </c>
      <c r="AT215" s="143" t="s">
        <v>141</v>
      </c>
      <c r="AU215" s="143" t="s">
        <v>84</v>
      </c>
      <c r="AY215" s="17" t="s">
        <v>139</v>
      </c>
      <c r="BE215" s="144">
        <f t="shared" si="4"/>
        <v>0</v>
      </c>
      <c r="BF215" s="144">
        <f t="shared" si="5"/>
        <v>0</v>
      </c>
      <c r="BG215" s="144">
        <f t="shared" si="6"/>
        <v>0</v>
      </c>
      <c r="BH215" s="144">
        <f t="shared" si="7"/>
        <v>0</v>
      </c>
      <c r="BI215" s="144">
        <f t="shared" si="8"/>
        <v>0</v>
      </c>
      <c r="BJ215" s="17" t="s">
        <v>82</v>
      </c>
      <c r="BK215" s="144">
        <f t="shared" si="9"/>
        <v>0</v>
      </c>
      <c r="BL215" s="17" t="s">
        <v>146</v>
      </c>
      <c r="BM215" s="143" t="s">
        <v>283</v>
      </c>
    </row>
    <row r="216" spans="2:65" s="1" customFormat="1" ht="16.5" customHeight="1">
      <c r="B216" s="32"/>
      <c r="C216" s="132" t="s">
        <v>284</v>
      </c>
      <c r="D216" s="132" t="s">
        <v>141</v>
      </c>
      <c r="E216" s="133" t="s">
        <v>285</v>
      </c>
      <c r="F216" s="134" t="s">
        <v>286</v>
      </c>
      <c r="G216" s="135" t="s">
        <v>274</v>
      </c>
      <c r="H216" s="136">
        <v>1</v>
      </c>
      <c r="I216" s="137"/>
      <c r="J216" s="138">
        <f t="shared" si="0"/>
        <v>0</v>
      </c>
      <c r="K216" s="134" t="s">
        <v>1</v>
      </c>
      <c r="L216" s="32"/>
      <c r="M216" s="139" t="s">
        <v>1</v>
      </c>
      <c r="N216" s="140" t="s">
        <v>39</v>
      </c>
      <c r="P216" s="141">
        <f t="shared" si="1"/>
        <v>0</v>
      </c>
      <c r="Q216" s="141">
        <v>0</v>
      </c>
      <c r="R216" s="141">
        <f t="shared" si="2"/>
        <v>0</v>
      </c>
      <c r="S216" s="141">
        <v>0</v>
      </c>
      <c r="T216" s="142">
        <f t="shared" si="3"/>
        <v>0</v>
      </c>
      <c r="AR216" s="143" t="s">
        <v>146</v>
      </c>
      <c r="AT216" s="143" t="s">
        <v>141</v>
      </c>
      <c r="AU216" s="143" t="s">
        <v>84</v>
      </c>
      <c r="AY216" s="17" t="s">
        <v>139</v>
      </c>
      <c r="BE216" s="144">
        <f t="shared" si="4"/>
        <v>0</v>
      </c>
      <c r="BF216" s="144">
        <f t="shared" si="5"/>
        <v>0</v>
      </c>
      <c r="BG216" s="144">
        <f t="shared" si="6"/>
        <v>0</v>
      </c>
      <c r="BH216" s="144">
        <f t="shared" si="7"/>
        <v>0</v>
      </c>
      <c r="BI216" s="144">
        <f t="shared" si="8"/>
        <v>0</v>
      </c>
      <c r="BJ216" s="17" t="s">
        <v>82</v>
      </c>
      <c r="BK216" s="144">
        <f t="shared" si="9"/>
        <v>0</v>
      </c>
      <c r="BL216" s="17" t="s">
        <v>146</v>
      </c>
      <c r="BM216" s="143" t="s">
        <v>287</v>
      </c>
    </row>
    <row r="217" spans="2:65" s="1" customFormat="1" ht="24.2" customHeight="1">
      <c r="B217" s="32"/>
      <c r="C217" s="132" t="s">
        <v>288</v>
      </c>
      <c r="D217" s="132" t="s">
        <v>141</v>
      </c>
      <c r="E217" s="133" t="s">
        <v>289</v>
      </c>
      <c r="F217" s="134" t="s">
        <v>290</v>
      </c>
      <c r="G217" s="135" t="s">
        <v>253</v>
      </c>
      <c r="H217" s="136">
        <v>242</v>
      </c>
      <c r="I217" s="137"/>
      <c r="J217" s="138">
        <f t="shared" si="0"/>
        <v>0</v>
      </c>
      <c r="K217" s="134" t="s">
        <v>145</v>
      </c>
      <c r="L217" s="32"/>
      <c r="M217" s="139" t="s">
        <v>1</v>
      </c>
      <c r="N217" s="140" t="s">
        <v>39</v>
      </c>
      <c r="P217" s="141">
        <f t="shared" si="1"/>
        <v>0</v>
      </c>
      <c r="Q217" s="141">
        <v>0.17488999999999999</v>
      </c>
      <c r="R217" s="141">
        <f t="shared" si="2"/>
        <v>42.32338</v>
      </c>
      <c r="S217" s="141">
        <v>0</v>
      </c>
      <c r="T217" s="142">
        <f t="shared" si="3"/>
        <v>0</v>
      </c>
      <c r="AR217" s="143" t="s">
        <v>146</v>
      </c>
      <c r="AT217" s="143" t="s">
        <v>141</v>
      </c>
      <c r="AU217" s="143" t="s">
        <v>84</v>
      </c>
      <c r="AY217" s="17" t="s">
        <v>139</v>
      </c>
      <c r="BE217" s="144">
        <f t="shared" si="4"/>
        <v>0</v>
      </c>
      <c r="BF217" s="144">
        <f t="shared" si="5"/>
        <v>0</v>
      </c>
      <c r="BG217" s="144">
        <f t="shared" si="6"/>
        <v>0</v>
      </c>
      <c r="BH217" s="144">
        <f t="shared" si="7"/>
        <v>0</v>
      </c>
      <c r="BI217" s="144">
        <f t="shared" si="8"/>
        <v>0</v>
      </c>
      <c r="BJ217" s="17" t="s">
        <v>82</v>
      </c>
      <c r="BK217" s="144">
        <f t="shared" si="9"/>
        <v>0</v>
      </c>
      <c r="BL217" s="17" t="s">
        <v>146</v>
      </c>
      <c r="BM217" s="143" t="s">
        <v>291</v>
      </c>
    </row>
    <row r="218" spans="2:65" s="13" customFormat="1">
      <c r="B218" s="152"/>
      <c r="D218" s="146" t="s">
        <v>148</v>
      </c>
      <c r="E218" s="153" t="s">
        <v>1</v>
      </c>
      <c r="F218" s="154" t="s">
        <v>292</v>
      </c>
      <c r="H218" s="155">
        <v>192</v>
      </c>
      <c r="I218" s="156"/>
      <c r="L218" s="152"/>
      <c r="M218" s="157"/>
      <c r="T218" s="158"/>
      <c r="AT218" s="153" t="s">
        <v>148</v>
      </c>
      <c r="AU218" s="153" t="s">
        <v>84</v>
      </c>
      <c r="AV218" s="13" t="s">
        <v>84</v>
      </c>
      <c r="AW218" s="13" t="s">
        <v>31</v>
      </c>
      <c r="AX218" s="13" t="s">
        <v>74</v>
      </c>
      <c r="AY218" s="153" t="s">
        <v>139</v>
      </c>
    </row>
    <row r="219" spans="2:65" s="13" customFormat="1">
      <c r="B219" s="152"/>
      <c r="D219" s="146" t="s">
        <v>148</v>
      </c>
      <c r="E219" s="153" t="s">
        <v>1</v>
      </c>
      <c r="F219" s="154" t="s">
        <v>293</v>
      </c>
      <c r="H219" s="155">
        <v>50</v>
      </c>
      <c r="I219" s="156"/>
      <c r="L219" s="152"/>
      <c r="M219" s="157"/>
      <c r="T219" s="158"/>
      <c r="AT219" s="153" t="s">
        <v>148</v>
      </c>
      <c r="AU219" s="153" t="s">
        <v>84</v>
      </c>
      <c r="AV219" s="13" t="s">
        <v>84</v>
      </c>
      <c r="AW219" s="13" t="s">
        <v>31</v>
      </c>
      <c r="AX219" s="13" t="s">
        <v>74</v>
      </c>
      <c r="AY219" s="153" t="s">
        <v>139</v>
      </c>
    </row>
    <row r="220" spans="2:65" s="14" customFormat="1">
      <c r="B220" s="159"/>
      <c r="D220" s="146" t="s">
        <v>148</v>
      </c>
      <c r="E220" s="160" t="s">
        <v>1</v>
      </c>
      <c r="F220" s="161" t="s">
        <v>170</v>
      </c>
      <c r="H220" s="162">
        <v>242</v>
      </c>
      <c r="I220" s="163"/>
      <c r="L220" s="159"/>
      <c r="M220" s="164"/>
      <c r="T220" s="165"/>
      <c r="AT220" s="160" t="s">
        <v>148</v>
      </c>
      <c r="AU220" s="160" t="s">
        <v>84</v>
      </c>
      <c r="AV220" s="14" t="s">
        <v>146</v>
      </c>
      <c r="AW220" s="14" t="s">
        <v>31</v>
      </c>
      <c r="AX220" s="14" t="s">
        <v>82</v>
      </c>
      <c r="AY220" s="160" t="s">
        <v>139</v>
      </c>
    </row>
    <row r="221" spans="2:65" s="1" customFormat="1" ht="37.9" customHeight="1">
      <c r="B221" s="32"/>
      <c r="C221" s="166" t="s">
        <v>294</v>
      </c>
      <c r="D221" s="166" t="s">
        <v>218</v>
      </c>
      <c r="E221" s="167" t="s">
        <v>295</v>
      </c>
      <c r="F221" s="168" t="s">
        <v>296</v>
      </c>
      <c r="G221" s="169" t="s">
        <v>253</v>
      </c>
      <c r="H221" s="170">
        <v>192</v>
      </c>
      <c r="I221" s="171"/>
      <c r="J221" s="172">
        <f t="shared" ref="J221:J228" si="10">ROUND(I221*H221,2)</f>
        <v>0</v>
      </c>
      <c r="K221" s="168" t="s">
        <v>145</v>
      </c>
      <c r="L221" s="173"/>
      <c r="M221" s="174" t="s">
        <v>1</v>
      </c>
      <c r="N221" s="175" t="s">
        <v>39</v>
      </c>
      <c r="P221" s="141">
        <f t="shared" ref="P221:P228" si="11">O221*H221</f>
        <v>0</v>
      </c>
      <c r="Q221" s="141">
        <v>4.7999999999999996E-3</v>
      </c>
      <c r="R221" s="141">
        <f t="shared" ref="R221:R228" si="12">Q221*H221</f>
        <v>0.92159999999999997</v>
      </c>
      <c r="S221" s="141">
        <v>0</v>
      </c>
      <c r="T221" s="142">
        <f t="shared" ref="T221:T228" si="13">S221*H221</f>
        <v>0</v>
      </c>
      <c r="AR221" s="143" t="s">
        <v>188</v>
      </c>
      <c r="AT221" s="143" t="s">
        <v>218</v>
      </c>
      <c r="AU221" s="143" t="s">
        <v>84</v>
      </c>
      <c r="AY221" s="17" t="s">
        <v>139</v>
      </c>
      <c r="BE221" s="144">
        <f t="shared" ref="BE221:BE228" si="14">IF(N221="základní",J221,0)</f>
        <v>0</v>
      </c>
      <c r="BF221" s="144">
        <f t="shared" ref="BF221:BF228" si="15">IF(N221="snížená",J221,0)</f>
        <v>0</v>
      </c>
      <c r="BG221" s="144">
        <f t="shared" ref="BG221:BG228" si="16">IF(N221="zákl. přenesená",J221,0)</f>
        <v>0</v>
      </c>
      <c r="BH221" s="144">
        <f t="shared" ref="BH221:BH228" si="17">IF(N221="sníž. přenesená",J221,0)</f>
        <v>0</v>
      </c>
      <c r="BI221" s="144">
        <f t="shared" ref="BI221:BI228" si="18">IF(N221="nulová",J221,0)</f>
        <v>0</v>
      </c>
      <c r="BJ221" s="17" t="s">
        <v>82</v>
      </c>
      <c r="BK221" s="144">
        <f t="shared" ref="BK221:BK228" si="19">ROUND(I221*H221,2)</f>
        <v>0</v>
      </c>
      <c r="BL221" s="17" t="s">
        <v>146</v>
      </c>
      <c r="BM221" s="143" t="s">
        <v>297</v>
      </c>
    </row>
    <row r="222" spans="2:65" s="1" customFormat="1" ht="16.5" customHeight="1">
      <c r="B222" s="32"/>
      <c r="C222" s="166" t="s">
        <v>298</v>
      </c>
      <c r="D222" s="166" t="s">
        <v>218</v>
      </c>
      <c r="E222" s="167" t="s">
        <v>299</v>
      </c>
      <c r="F222" s="168" t="s">
        <v>300</v>
      </c>
      <c r="G222" s="169" t="s">
        <v>253</v>
      </c>
      <c r="H222" s="170">
        <v>192</v>
      </c>
      <c r="I222" s="171"/>
      <c r="J222" s="172">
        <f t="shared" si="10"/>
        <v>0</v>
      </c>
      <c r="K222" s="168" t="s">
        <v>145</v>
      </c>
      <c r="L222" s="173"/>
      <c r="M222" s="174" t="s">
        <v>1</v>
      </c>
      <c r="N222" s="175" t="s">
        <v>39</v>
      </c>
      <c r="P222" s="141">
        <f t="shared" si="11"/>
        <v>0</v>
      </c>
      <c r="Q222" s="141">
        <v>1.0000000000000001E-5</v>
      </c>
      <c r="R222" s="141">
        <f t="shared" si="12"/>
        <v>1.9200000000000003E-3</v>
      </c>
      <c r="S222" s="141">
        <v>0</v>
      </c>
      <c r="T222" s="142">
        <f t="shared" si="13"/>
        <v>0</v>
      </c>
      <c r="AR222" s="143" t="s">
        <v>188</v>
      </c>
      <c r="AT222" s="143" t="s">
        <v>218</v>
      </c>
      <c r="AU222" s="143" t="s">
        <v>84</v>
      </c>
      <c r="AY222" s="17" t="s">
        <v>139</v>
      </c>
      <c r="BE222" s="144">
        <f t="shared" si="14"/>
        <v>0</v>
      </c>
      <c r="BF222" s="144">
        <f t="shared" si="15"/>
        <v>0</v>
      </c>
      <c r="BG222" s="144">
        <f t="shared" si="16"/>
        <v>0</v>
      </c>
      <c r="BH222" s="144">
        <f t="shared" si="17"/>
        <v>0</v>
      </c>
      <c r="BI222" s="144">
        <f t="shared" si="18"/>
        <v>0</v>
      </c>
      <c r="BJ222" s="17" t="s">
        <v>82</v>
      </c>
      <c r="BK222" s="144">
        <f t="shared" si="19"/>
        <v>0</v>
      </c>
      <c r="BL222" s="17" t="s">
        <v>146</v>
      </c>
      <c r="BM222" s="143" t="s">
        <v>301</v>
      </c>
    </row>
    <row r="223" spans="2:65" s="1" customFormat="1" ht="16.5" customHeight="1">
      <c r="B223" s="32"/>
      <c r="C223" s="166" t="s">
        <v>302</v>
      </c>
      <c r="D223" s="166" t="s">
        <v>218</v>
      </c>
      <c r="E223" s="167" t="s">
        <v>303</v>
      </c>
      <c r="F223" s="168" t="s">
        <v>304</v>
      </c>
      <c r="G223" s="169" t="s">
        <v>253</v>
      </c>
      <c r="H223" s="170">
        <v>100</v>
      </c>
      <c r="I223" s="171"/>
      <c r="J223" s="172">
        <f t="shared" si="10"/>
        <v>0</v>
      </c>
      <c r="K223" s="168" t="s">
        <v>1</v>
      </c>
      <c r="L223" s="173"/>
      <c r="M223" s="174" t="s">
        <v>1</v>
      </c>
      <c r="N223" s="175" t="s">
        <v>39</v>
      </c>
      <c r="P223" s="141">
        <f t="shared" si="11"/>
        <v>0</v>
      </c>
      <c r="Q223" s="141">
        <v>1E-4</v>
      </c>
      <c r="R223" s="141">
        <f t="shared" si="12"/>
        <v>0.01</v>
      </c>
      <c r="S223" s="141">
        <v>0</v>
      </c>
      <c r="T223" s="142">
        <f t="shared" si="13"/>
        <v>0</v>
      </c>
      <c r="AR223" s="143" t="s">
        <v>188</v>
      </c>
      <c r="AT223" s="143" t="s">
        <v>218</v>
      </c>
      <c r="AU223" s="143" t="s">
        <v>84</v>
      </c>
      <c r="AY223" s="17" t="s">
        <v>139</v>
      </c>
      <c r="BE223" s="144">
        <f t="shared" si="14"/>
        <v>0</v>
      </c>
      <c r="BF223" s="144">
        <f t="shared" si="15"/>
        <v>0</v>
      </c>
      <c r="BG223" s="144">
        <f t="shared" si="16"/>
        <v>0</v>
      </c>
      <c r="BH223" s="144">
        <f t="shared" si="17"/>
        <v>0</v>
      </c>
      <c r="BI223" s="144">
        <f t="shared" si="18"/>
        <v>0</v>
      </c>
      <c r="BJ223" s="17" t="s">
        <v>82</v>
      </c>
      <c r="BK223" s="144">
        <f t="shared" si="19"/>
        <v>0</v>
      </c>
      <c r="BL223" s="17" t="s">
        <v>146</v>
      </c>
      <c r="BM223" s="143" t="s">
        <v>305</v>
      </c>
    </row>
    <row r="224" spans="2:65" s="1" customFormat="1" ht="16.5" customHeight="1">
      <c r="B224" s="32"/>
      <c r="C224" s="166" t="s">
        <v>306</v>
      </c>
      <c r="D224" s="166" t="s">
        <v>218</v>
      </c>
      <c r="E224" s="167" t="s">
        <v>307</v>
      </c>
      <c r="F224" s="168" t="s">
        <v>308</v>
      </c>
      <c r="G224" s="169" t="s">
        <v>253</v>
      </c>
      <c r="H224" s="170">
        <v>476</v>
      </c>
      <c r="I224" s="171"/>
      <c r="J224" s="172">
        <f t="shared" si="10"/>
        <v>0</v>
      </c>
      <c r="K224" s="168" t="s">
        <v>1</v>
      </c>
      <c r="L224" s="173"/>
      <c r="M224" s="174" t="s">
        <v>1</v>
      </c>
      <c r="N224" s="175" t="s">
        <v>39</v>
      </c>
      <c r="P224" s="141">
        <f t="shared" si="11"/>
        <v>0</v>
      </c>
      <c r="Q224" s="141">
        <v>1E-4</v>
      </c>
      <c r="R224" s="141">
        <f t="shared" si="12"/>
        <v>4.7600000000000003E-2</v>
      </c>
      <c r="S224" s="141">
        <v>0</v>
      </c>
      <c r="T224" s="142">
        <f t="shared" si="13"/>
        <v>0</v>
      </c>
      <c r="AR224" s="143" t="s">
        <v>188</v>
      </c>
      <c r="AT224" s="143" t="s">
        <v>218</v>
      </c>
      <c r="AU224" s="143" t="s">
        <v>84</v>
      </c>
      <c r="AY224" s="17" t="s">
        <v>139</v>
      </c>
      <c r="BE224" s="144">
        <f t="shared" si="14"/>
        <v>0</v>
      </c>
      <c r="BF224" s="144">
        <f t="shared" si="15"/>
        <v>0</v>
      </c>
      <c r="BG224" s="144">
        <f t="shared" si="16"/>
        <v>0</v>
      </c>
      <c r="BH224" s="144">
        <f t="shared" si="17"/>
        <v>0</v>
      </c>
      <c r="BI224" s="144">
        <f t="shared" si="18"/>
        <v>0</v>
      </c>
      <c r="BJ224" s="17" t="s">
        <v>82</v>
      </c>
      <c r="BK224" s="144">
        <f t="shared" si="19"/>
        <v>0</v>
      </c>
      <c r="BL224" s="17" t="s">
        <v>146</v>
      </c>
      <c r="BM224" s="143" t="s">
        <v>309</v>
      </c>
    </row>
    <row r="225" spans="2:65" s="1" customFormat="1" ht="37.9" customHeight="1">
      <c r="B225" s="32"/>
      <c r="C225" s="166" t="s">
        <v>310</v>
      </c>
      <c r="D225" s="166" t="s">
        <v>218</v>
      </c>
      <c r="E225" s="167" t="s">
        <v>311</v>
      </c>
      <c r="F225" s="168" t="s">
        <v>312</v>
      </c>
      <c r="G225" s="169" t="s">
        <v>253</v>
      </c>
      <c r="H225" s="170">
        <v>50</v>
      </c>
      <c r="I225" s="171"/>
      <c r="J225" s="172">
        <f t="shared" si="10"/>
        <v>0</v>
      </c>
      <c r="K225" s="168" t="s">
        <v>145</v>
      </c>
      <c r="L225" s="173"/>
      <c r="M225" s="174" t="s">
        <v>1</v>
      </c>
      <c r="N225" s="175" t="s">
        <v>39</v>
      </c>
      <c r="P225" s="141">
        <f t="shared" si="11"/>
        <v>0</v>
      </c>
      <c r="Q225" s="141">
        <v>3.3999999999999998E-3</v>
      </c>
      <c r="R225" s="141">
        <f t="shared" si="12"/>
        <v>0.16999999999999998</v>
      </c>
      <c r="S225" s="141">
        <v>0</v>
      </c>
      <c r="T225" s="142">
        <f t="shared" si="13"/>
        <v>0</v>
      </c>
      <c r="AR225" s="143" t="s">
        <v>188</v>
      </c>
      <c r="AT225" s="143" t="s">
        <v>218</v>
      </c>
      <c r="AU225" s="143" t="s">
        <v>84</v>
      </c>
      <c r="AY225" s="17" t="s">
        <v>139</v>
      </c>
      <c r="BE225" s="144">
        <f t="shared" si="14"/>
        <v>0</v>
      </c>
      <c r="BF225" s="144">
        <f t="shared" si="15"/>
        <v>0</v>
      </c>
      <c r="BG225" s="144">
        <f t="shared" si="16"/>
        <v>0</v>
      </c>
      <c r="BH225" s="144">
        <f t="shared" si="17"/>
        <v>0</v>
      </c>
      <c r="BI225" s="144">
        <f t="shared" si="18"/>
        <v>0</v>
      </c>
      <c r="BJ225" s="17" t="s">
        <v>82</v>
      </c>
      <c r="BK225" s="144">
        <f t="shared" si="19"/>
        <v>0</v>
      </c>
      <c r="BL225" s="17" t="s">
        <v>146</v>
      </c>
      <c r="BM225" s="143" t="s">
        <v>313</v>
      </c>
    </row>
    <row r="226" spans="2:65" s="1" customFormat="1" ht="24.2" customHeight="1">
      <c r="B226" s="32"/>
      <c r="C226" s="166" t="s">
        <v>314</v>
      </c>
      <c r="D226" s="166" t="s">
        <v>218</v>
      </c>
      <c r="E226" s="167" t="s">
        <v>315</v>
      </c>
      <c r="F226" s="168" t="s">
        <v>316</v>
      </c>
      <c r="G226" s="169" t="s">
        <v>253</v>
      </c>
      <c r="H226" s="170">
        <v>50</v>
      </c>
      <c r="I226" s="171"/>
      <c r="J226" s="172">
        <f t="shared" si="10"/>
        <v>0</v>
      </c>
      <c r="K226" s="168" t="s">
        <v>145</v>
      </c>
      <c r="L226" s="173"/>
      <c r="M226" s="174" t="s">
        <v>1</v>
      </c>
      <c r="N226" s="175" t="s">
        <v>39</v>
      </c>
      <c r="P226" s="141">
        <f t="shared" si="11"/>
        <v>0</v>
      </c>
      <c r="Q226" s="141">
        <v>2.0000000000000001E-4</v>
      </c>
      <c r="R226" s="141">
        <f t="shared" si="12"/>
        <v>0.01</v>
      </c>
      <c r="S226" s="141">
        <v>0</v>
      </c>
      <c r="T226" s="142">
        <f t="shared" si="13"/>
        <v>0</v>
      </c>
      <c r="AR226" s="143" t="s">
        <v>188</v>
      </c>
      <c r="AT226" s="143" t="s">
        <v>218</v>
      </c>
      <c r="AU226" s="143" t="s">
        <v>84</v>
      </c>
      <c r="AY226" s="17" t="s">
        <v>139</v>
      </c>
      <c r="BE226" s="144">
        <f t="shared" si="14"/>
        <v>0</v>
      </c>
      <c r="BF226" s="144">
        <f t="shared" si="15"/>
        <v>0</v>
      </c>
      <c r="BG226" s="144">
        <f t="shared" si="16"/>
        <v>0</v>
      </c>
      <c r="BH226" s="144">
        <f t="shared" si="17"/>
        <v>0</v>
      </c>
      <c r="BI226" s="144">
        <f t="shared" si="18"/>
        <v>0</v>
      </c>
      <c r="BJ226" s="17" t="s">
        <v>82</v>
      </c>
      <c r="BK226" s="144">
        <f t="shared" si="19"/>
        <v>0</v>
      </c>
      <c r="BL226" s="17" t="s">
        <v>146</v>
      </c>
      <c r="BM226" s="143" t="s">
        <v>317</v>
      </c>
    </row>
    <row r="227" spans="2:65" s="1" customFormat="1" ht="21.75" customHeight="1">
      <c r="B227" s="32"/>
      <c r="C227" s="166" t="s">
        <v>318</v>
      </c>
      <c r="D227" s="166" t="s">
        <v>218</v>
      </c>
      <c r="E227" s="167" t="s">
        <v>319</v>
      </c>
      <c r="F227" s="168" t="s">
        <v>320</v>
      </c>
      <c r="G227" s="169" t="s">
        <v>253</v>
      </c>
      <c r="H227" s="170">
        <v>50</v>
      </c>
      <c r="I227" s="171"/>
      <c r="J227" s="172">
        <f t="shared" si="10"/>
        <v>0</v>
      </c>
      <c r="K227" s="168" t="s">
        <v>145</v>
      </c>
      <c r="L227" s="173"/>
      <c r="M227" s="174" t="s">
        <v>1</v>
      </c>
      <c r="N227" s="175" t="s">
        <v>39</v>
      </c>
      <c r="P227" s="141">
        <f t="shared" si="11"/>
        <v>0</v>
      </c>
      <c r="Q227" s="141">
        <v>1E-4</v>
      </c>
      <c r="R227" s="141">
        <f t="shared" si="12"/>
        <v>5.0000000000000001E-3</v>
      </c>
      <c r="S227" s="141">
        <v>0</v>
      </c>
      <c r="T227" s="142">
        <f t="shared" si="13"/>
        <v>0</v>
      </c>
      <c r="AR227" s="143" t="s">
        <v>188</v>
      </c>
      <c r="AT227" s="143" t="s">
        <v>218</v>
      </c>
      <c r="AU227" s="143" t="s">
        <v>84</v>
      </c>
      <c r="AY227" s="17" t="s">
        <v>139</v>
      </c>
      <c r="BE227" s="144">
        <f t="shared" si="14"/>
        <v>0</v>
      </c>
      <c r="BF227" s="144">
        <f t="shared" si="15"/>
        <v>0</v>
      </c>
      <c r="BG227" s="144">
        <f t="shared" si="16"/>
        <v>0</v>
      </c>
      <c r="BH227" s="144">
        <f t="shared" si="17"/>
        <v>0</v>
      </c>
      <c r="BI227" s="144">
        <f t="shared" si="18"/>
        <v>0</v>
      </c>
      <c r="BJ227" s="17" t="s">
        <v>82</v>
      </c>
      <c r="BK227" s="144">
        <f t="shared" si="19"/>
        <v>0</v>
      </c>
      <c r="BL227" s="17" t="s">
        <v>146</v>
      </c>
      <c r="BM227" s="143" t="s">
        <v>321</v>
      </c>
    </row>
    <row r="228" spans="2:65" s="1" customFormat="1" ht="33" customHeight="1">
      <c r="B228" s="32"/>
      <c r="C228" s="132" t="s">
        <v>322</v>
      </c>
      <c r="D228" s="132" t="s">
        <v>141</v>
      </c>
      <c r="E228" s="133" t="s">
        <v>323</v>
      </c>
      <c r="F228" s="134" t="s">
        <v>324</v>
      </c>
      <c r="G228" s="135" t="s">
        <v>144</v>
      </c>
      <c r="H228" s="136">
        <v>2.8</v>
      </c>
      <c r="I228" s="137"/>
      <c r="J228" s="138">
        <f t="shared" si="10"/>
        <v>0</v>
      </c>
      <c r="K228" s="134" t="s">
        <v>145</v>
      </c>
      <c r="L228" s="32"/>
      <c r="M228" s="139" t="s">
        <v>1</v>
      </c>
      <c r="N228" s="140" t="s">
        <v>39</v>
      </c>
      <c r="P228" s="141">
        <f t="shared" si="11"/>
        <v>0</v>
      </c>
      <c r="Q228" s="141">
        <v>7.9210000000000003E-2</v>
      </c>
      <c r="R228" s="141">
        <f t="shared" si="12"/>
        <v>0.22178799999999999</v>
      </c>
      <c r="S228" s="141">
        <v>0</v>
      </c>
      <c r="T228" s="142">
        <f t="shared" si="13"/>
        <v>0</v>
      </c>
      <c r="AR228" s="143" t="s">
        <v>146</v>
      </c>
      <c r="AT228" s="143" t="s">
        <v>141</v>
      </c>
      <c r="AU228" s="143" t="s">
        <v>84</v>
      </c>
      <c r="AY228" s="17" t="s">
        <v>139</v>
      </c>
      <c r="BE228" s="144">
        <f t="shared" si="14"/>
        <v>0</v>
      </c>
      <c r="BF228" s="144">
        <f t="shared" si="15"/>
        <v>0</v>
      </c>
      <c r="BG228" s="144">
        <f t="shared" si="16"/>
        <v>0</v>
      </c>
      <c r="BH228" s="144">
        <f t="shared" si="17"/>
        <v>0</v>
      </c>
      <c r="BI228" s="144">
        <f t="shared" si="18"/>
        <v>0</v>
      </c>
      <c r="BJ228" s="17" t="s">
        <v>82</v>
      </c>
      <c r="BK228" s="144">
        <f t="shared" si="19"/>
        <v>0</v>
      </c>
      <c r="BL228" s="17" t="s">
        <v>146</v>
      </c>
      <c r="BM228" s="143" t="s">
        <v>325</v>
      </c>
    </row>
    <row r="229" spans="2:65" s="12" customFormat="1">
      <c r="B229" s="145"/>
      <c r="D229" s="146" t="s">
        <v>148</v>
      </c>
      <c r="E229" s="147" t="s">
        <v>1</v>
      </c>
      <c r="F229" s="148" t="s">
        <v>326</v>
      </c>
      <c r="H229" s="147" t="s">
        <v>1</v>
      </c>
      <c r="I229" s="149"/>
      <c r="L229" s="145"/>
      <c r="M229" s="150"/>
      <c r="T229" s="151"/>
      <c r="AT229" s="147" t="s">
        <v>148</v>
      </c>
      <c r="AU229" s="147" t="s">
        <v>84</v>
      </c>
      <c r="AV229" s="12" t="s">
        <v>82</v>
      </c>
      <c r="AW229" s="12" t="s">
        <v>31</v>
      </c>
      <c r="AX229" s="12" t="s">
        <v>74</v>
      </c>
      <c r="AY229" s="147" t="s">
        <v>139</v>
      </c>
    </row>
    <row r="230" spans="2:65" s="13" customFormat="1">
      <c r="B230" s="152"/>
      <c r="D230" s="146" t="s">
        <v>148</v>
      </c>
      <c r="E230" s="153" t="s">
        <v>1</v>
      </c>
      <c r="F230" s="154" t="s">
        <v>327</v>
      </c>
      <c r="H230" s="155">
        <v>2.8</v>
      </c>
      <c r="I230" s="156"/>
      <c r="L230" s="152"/>
      <c r="M230" s="157"/>
      <c r="T230" s="158"/>
      <c r="AT230" s="153" t="s">
        <v>148</v>
      </c>
      <c r="AU230" s="153" t="s">
        <v>84</v>
      </c>
      <c r="AV230" s="13" t="s">
        <v>84</v>
      </c>
      <c r="AW230" s="13" t="s">
        <v>31</v>
      </c>
      <c r="AX230" s="13" t="s">
        <v>82</v>
      </c>
      <c r="AY230" s="153" t="s">
        <v>139</v>
      </c>
    </row>
    <row r="231" spans="2:65" s="1" customFormat="1" ht="24.2" customHeight="1">
      <c r="B231" s="32"/>
      <c r="C231" s="132" t="s">
        <v>328</v>
      </c>
      <c r="D231" s="132" t="s">
        <v>141</v>
      </c>
      <c r="E231" s="133" t="s">
        <v>329</v>
      </c>
      <c r="F231" s="134" t="s">
        <v>330</v>
      </c>
      <c r="G231" s="135" t="s">
        <v>144</v>
      </c>
      <c r="H231" s="136">
        <v>14.39</v>
      </c>
      <c r="I231" s="137"/>
      <c r="J231" s="138">
        <f>ROUND(I231*H231,2)</f>
        <v>0</v>
      </c>
      <c r="K231" s="134" t="s">
        <v>145</v>
      </c>
      <c r="L231" s="32"/>
      <c r="M231" s="139" t="s">
        <v>1</v>
      </c>
      <c r="N231" s="140" t="s">
        <v>39</v>
      </c>
      <c r="P231" s="141">
        <f>O231*H231</f>
        <v>0</v>
      </c>
      <c r="Q231" s="141">
        <v>6.1719999999999997E-2</v>
      </c>
      <c r="R231" s="141">
        <f>Q231*H231</f>
        <v>0.88815080000000002</v>
      </c>
      <c r="S231" s="141">
        <v>0</v>
      </c>
      <c r="T231" s="142">
        <f>S231*H231</f>
        <v>0</v>
      </c>
      <c r="AR231" s="143" t="s">
        <v>146</v>
      </c>
      <c r="AT231" s="143" t="s">
        <v>141</v>
      </c>
      <c r="AU231" s="143" t="s">
        <v>84</v>
      </c>
      <c r="AY231" s="17" t="s">
        <v>139</v>
      </c>
      <c r="BE231" s="144">
        <f>IF(N231="základní",J231,0)</f>
        <v>0</v>
      </c>
      <c r="BF231" s="144">
        <f>IF(N231="snížená",J231,0)</f>
        <v>0</v>
      </c>
      <c r="BG231" s="144">
        <f>IF(N231="zákl. přenesená",J231,0)</f>
        <v>0</v>
      </c>
      <c r="BH231" s="144">
        <f>IF(N231="sníž. přenesená",J231,0)</f>
        <v>0</v>
      </c>
      <c r="BI231" s="144">
        <f>IF(N231="nulová",J231,0)</f>
        <v>0</v>
      </c>
      <c r="BJ231" s="17" t="s">
        <v>82</v>
      </c>
      <c r="BK231" s="144">
        <f>ROUND(I231*H231,2)</f>
        <v>0</v>
      </c>
      <c r="BL231" s="17" t="s">
        <v>146</v>
      </c>
      <c r="BM231" s="143" t="s">
        <v>331</v>
      </c>
    </row>
    <row r="232" spans="2:65" s="12" customFormat="1">
      <c r="B232" s="145"/>
      <c r="D232" s="146" t="s">
        <v>148</v>
      </c>
      <c r="E232" s="147" t="s">
        <v>1</v>
      </c>
      <c r="F232" s="148" t="s">
        <v>332</v>
      </c>
      <c r="H232" s="147" t="s">
        <v>1</v>
      </c>
      <c r="I232" s="149"/>
      <c r="L232" s="145"/>
      <c r="M232" s="150"/>
      <c r="T232" s="151"/>
      <c r="AT232" s="147" t="s">
        <v>148</v>
      </c>
      <c r="AU232" s="147" t="s">
        <v>84</v>
      </c>
      <c r="AV232" s="12" t="s">
        <v>82</v>
      </c>
      <c r="AW232" s="12" t="s">
        <v>31</v>
      </c>
      <c r="AX232" s="12" t="s">
        <v>74</v>
      </c>
      <c r="AY232" s="147" t="s">
        <v>139</v>
      </c>
    </row>
    <row r="233" spans="2:65" s="13" customFormat="1">
      <c r="B233" s="152"/>
      <c r="D233" s="146" t="s">
        <v>148</v>
      </c>
      <c r="E233" s="153" t="s">
        <v>1</v>
      </c>
      <c r="F233" s="154" t="s">
        <v>333</v>
      </c>
      <c r="H233" s="155">
        <v>4.38</v>
      </c>
      <c r="I233" s="156"/>
      <c r="L233" s="152"/>
      <c r="M233" s="157"/>
      <c r="T233" s="158"/>
      <c r="AT233" s="153" t="s">
        <v>148</v>
      </c>
      <c r="AU233" s="153" t="s">
        <v>84</v>
      </c>
      <c r="AV233" s="13" t="s">
        <v>84</v>
      </c>
      <c r="AW233" s="13" t="s">
        <v>31</v>
      </c>
      <c r="AX233" s="13" t="s">
        <v>74</v>
      </c>
      <c r="AY233" s="153" t="s">
        <v>139</v>
      </c>
    </row>
    <row r="234" spans="2:65" s="12" customFormat="1">
      <c r="B234" s="145"/>
      <c r="D234" s="146" t="s">
        <v>148</v>
      </c>
      <c r="E234" s="147" t="s">
        <v>1</v>
      </c>
      <c r="F234" s="148" t="s">
        <v>334</v>
      </c>
      <c r="H234" s="147" t="s">
        <v>1</v>
      </c>
      <c r="I234" s="149"/>
      <c r="L234" s="145"/>
      <c r="M234" s="150"/>
      <c r="T234" s="151"/>
      <c r="AT234" s="147" t="s">
        <v>148</v>
      </c>
      <c r="AU234" s="147" t="s">
        <v>84</v>
      </c>
      <c r="AV234" s="12" t="s">
        <v>82</v>
      </c>
      <c r="AW234" s="12" t="s">
        <v>31</v>
      </c>
      <c r="AX234" s="12" t="s">
        <v>74</v>
      </c>
      <c r="AY234" s="147" t="s">
        <v>139</v>
      </c>
    </row>
    <row r="235" spans="2:65" s="13" customFormat="1">
      <c r="B235" s="152"/>
      <c r="D235" s="146" t="s">
        <v>148</v>
      </c>
      <c r="E235" s="153" t="s">
        <v>1</v>
      </c>
      <c r="F235" s="154" t="s">
        <v>335</v>
      </c>
      <c r="H235" s="155">
        <v>6.57</v>
      </c>
      <c r="I235" s="156"/>
      <c r="L235" s="152"/>
      <c r="M235" s="157"/>
      <c r="T235" s="158"/>
      <c r="AT235" s="153" t="s">
        <v>148</v>
      </c>
      <c r="AU235" s="153" t="s">
        <v>84</v>
      </c>
      <c r="AV235" s="13" t="s">
        <v>84</v>
      </c>
      <c r="AW235" s="13" t="s">
        <v>31</v>
      </c>
      <c r="AX235" s="13" t="s">
        <v>74</v>
      </c>
      <c r="AY235" s="153" t="s">
        <v>139</v>
      </c>
    </row>
    <row r="236" spans="2:65" s="13" customFormat="1">
      <c r="B236" s="152"/>
      <c r="D236" s="146" t="s">
        <v>148</v>
      </c>
      <c r="E236" s="153" t="s">
        <v>1</v>
      </c>
      <c r="F236" s="154" t="s">
        <v>336</v>
      </c>
      <c r="H236" s="155">
        <v>-1.2</v>
      </c>
      <c r="I236" s="156"/>
      <c r="L236" s="152"/>
      <c r="M236" s="157"/>
      <c r="T236" s="158"/>
      <c r="AT236" s="153" t="s">
        <v>148</v>
      </c>
      <c r="AU236" s="153" t="s">
        <v>84</v>
      </c>
      <c r="AV236" s="13" t="s">
        <v>84</v>
      </c>
      <c r="AW236" s="13" t="s">
        <v>31</v>
      </c>
      <c r="AX236" s="13" t="s">
        <v>74</v>
      </c>
      <c r="AY236" s="153" t="s">
        <v>139</v>
      </c>
    </row>
    <row r="237" spans="2:65" s="12" customFormat="1">
      <c r="B237" s="145"/>
      <c r="D237" s="146" t="s">
        <v>148</v>
      </c>
      <c r="E237" s="147" t="s">
        <v>1</v>
      </c>
      <c r="F237" s="148" t="s">
        <v>337</v>
      </c>
      <c r="H237" s="147" t="s">
        <v>1</v>
      </c>
      <c r="I237" s="149"/>
      <c r="L237" s="145"/>
      <c r="M237" s="150"/>
      <c r="T237" s="151"/>
      <c r="AT237" s="147" t="s">
        <v>148</v>
      </c>
      <c r="AU237" s="147" t="s">
        <v>84</v>
      </c>
      <c r="AV237" s="12" t="s">
        <v>82</v>
      </c>
      <c r="AW237" s="12" t="s">
        <v>31</v>
      </c>
      <c r="AX237" s="12" t="s">
        <v>74</v>
      </c>
      <c r="AY237" s="147" t="s">
        <v>139</v>
      </c>
    </row>
    <row r="238" spans="2:65" s="13" customFormat="1">
      <c r="B238" s="152"/>
      <c r="D238" s="146" t="s">
        <v>148</v>
      </c>
      <c r="E238" s="153" t="s">
        <v>1</v>
      </c>
      <c r="F238" s="154" t="s">
        <v>338</v>
      </c>
      <c r="H238" s="155">
        <v>5.84</v>
      </c>
      <c r="I238" s="156"/>
      <c r="L238" s="152"/>
      <c r="M238" s="157"/>
      <c r="T238" s="158"/>
      <c r="AT238" s="153" t="s">
        <v>148</v>
      </c>
      <c r="AU238" s="153" t="s">
        <v>84</v>
      </c>
      <c r="AV238" s="13" t="s">
        <v>84</v>
      </c>
      <c r="AW238" s="13" t="s">
        <v>31</v>
      </c>
      <c r="AX238" s="13" t="s">
        <v>74</v>
      </c>
      <c r="AY238" s="153" t="s">
        <v>139</v>
      </c>
    </row>
    <row r="239" spans="2:65" s="13" customFormat="1">
      <c r="B239" s="152"/>
      <c r="D239" s="146" t="s">
        <v>148</v>
      </c>
      <c r="E239" s="153" t="s">
        <v>1</v>
      </c>
      <c r="F239" s="154" t="s">
        <v>336</v>
      </c>
      <c r="H239" s="155">
        <v>-1.2</v>
      </c>
      <c r="I239" s="156"/>
      <c r="L239" s="152"/>
      <c r="M239" s="157"/>
      <c r="T239" s="158"/>
      <c r="AT239" s="153" t="s">
        <v>148</v>
      </c>
      <c r="AU239" s="153" t="s">
        <v>84</v>
      </c>
      <c r="AV239" s="13" t="s">
        <v>84</v>
      </c>
      <c r="AW239" s="13" t="s">
        <v>31</v>
      </c>
      <c r="AX239" s="13" t="s">
        <v>74</v>
      </c>
      <c r="AY239" s="153" t="s">
        <v>139</v>
      </c>
    </row>
    <row r="240" spans="2:65" s="14" customFormat="1">
      <c r="B240" s="159"/>
      <c r="D240" s="146" t="s">
        <v>148</v>
      </c>
      <c r="E240" s="160" t="s">
        <v>1</v>
      </c>
      <c r="F240" s="161" t="s">
        <v>170</v>
      </c>
      <c r="H240" s="162">
        <v>14.39</v>
      </c>
      <c r="I240" s="163"/>
      <c r="L240" s="159"/>
      <c r="M240" s="164"/>
      <c r="T240" s="165"/>
      <c r="AT240" s="160" t="s">
        <v>148</v>
      </c>
      <c r="AU240" s="160" t="s">
        <v>84</v>
      </c>
      <c r="AV240" s="14" t="s">
        <v>146</v>
      </c>
      <c r="AW240" s="14" t="s">
        <v>31</v>
      </c>
      <c r="AX240" s="14" t="s">
        <v>82</v>
      </c>
      <c r="AY240" s="160" t="s">
        <v>139</v>
      </c>
    </row>
    <row r="241" spans="2:65" s="1" customFormat="1" ht="24.2" customHeight="1">
      <c r="B241" s="32"/>
      <c r="C241" s="132" t="s">
        <v>339</v>
      </c>
      <c r="D241" s="132" t="s">
        <v>141</v>
      </c>
      <c r="E241" s="133" t="s">
        <v>340</v>
      </c>
      <c r="F241" s="134" t="s">
        <v>341</v>
      </c>
      <c r="G241" s="135" t="s">
        <v>144</v>
      </c>
      <c r="H241" s="136">
        <v>15.914</v>
      </c>
      <c r="I241" s="137"/>
      <c r="J241" s="138">
        <f>ROUND(I241*H241,2)</f>
        <v>0</v>
      </c>
      <c r="K241" s="134" t="s">
        <v>145</v>
      </c>
      <c r="L241" s="32"/>
      <c r="M241" s="139" t="s">
        <v>1</v>
      </c>
      <c r="N241" s="140" t="s">
        <v>39</v>
      </c>
      <c r="P241" s="141">
        <f>O241*H241</f>
        <v>0</v>
      </c>
      <c r="Q241" s="141">
        <v>7.9210000000000003E-2</v>
      </c>
      <c r="R241" s="141">
        <f>Q241*H241</f>
        <v>1.2605479399999999</v>
      </c>
      <c r="S241" s="141">
        <v>0</v>
      </c>
      <c r="T241" s="142">
        <f>S241*H241</f>
        <v>0</v>
      </c>
      <c r="AR241" s="143" t="s">
        <v>146</v>
      </c>
      <c r="AT241" s="143" t="s">
        <v>141</v>
      </c>
      <c r="AU241" s="143" t="s">
        <v>84</v>
      </c>
      <c r="AY241" s="17" t="s">
        <v>139</v>
      </c>
      <c r="BE241" s="144">
        <f>IF(N241="základní",J241,0)</f>
        <v>0</v>
      </c>
      <c r="BF241" s="144">
        <f>IF(N241="snížená",J241,0)</f>
        <v>0</v>
      </c>
      <c r="BG241" s="144">
        <f>IF(N241="zákl. přenesená",J241,0)</f>
        <v>0</v>
      </c>
      <c r="BH241" s="144">
        <f>IF(N241="sníž. přenesená",J241,0)</f>
        <v>0</v>
      </c>
      <c r="BI241" s="144">
        <f>IF(N241="nulová",J241,0)</f>
        <v>0</v>
      </c>
      <c r="BJ241" s="17" t="s">
        <v>82</v>
      </c>
      <c r="BK241" s="144">
        <f>ROUND(I241*H241,2)</f>
        <v>0</v>
      </c>
      <c r="BL241" s="17" t="s">
        <v>146</v>
      </c>
      <c r="BM241" s="143" t="s">
        <v>342</v>
      </c>
    </row>
    <row r="242" spans="2:65" s="12" customFormat="1">
      <c r="B242" s="145"/>
      <c r="D242" s="146" t="s">
        <v>148</v>
      </c>
      <c r="E242" s="147" t="s">
        <v>1</v>
      </c>
      <c r="F242" s="148" t="s">
        <v>332</v>
      </c>
      <c r="H242" s="147" t="s">
        <v>1</v>
      </c>
      <c r="I242" s="149"/>
      <c r="L242" s="145"/>
      <c r="M242" s="150"/>
      <c r="T242" s="151"/>
      <c r="AT242" s="147" t="s">
        <v>148</v>
      </c>
      <c r="AU242" s="147" t="s">
        <v>84</v>
      </c>
      <c r="AV242" s="12" t="s">
        <v>82</v>
      </c>
      <c r="AW242" s="12" t="s">
        <v>31</v>
      </c>
      <c r="AX242" s="12" t="s">
        <v>74</v>
      </c>
      <c r="AY242" s="147" t="s">
        <v>139</v>
      </c>
    </row>
    <row r="243" spans="2:65" s="13" customFormat="1">
      <c r="B243" s="152"/>
      <c r="D243" s="146" t="s">
        <v>148</v>
      </c>
      <c r="E243" s="153" t="s">
        <v>1</v>
      </c>
      <c r="F243" s="154" t="s">
        <v>343</v>
      </c>
      <c r="H243" s="155">
        <v>13.286</v>
      </c>
      <c r="I243" s="156"/>
      <c r="L243" s="152"/>
      <c r="M243" s="157"/>
      <c r="T243" s="158"/>
      <c r="AT243" s="153" t="s">
        <v>148</v>
      </c>
      <c r="AU243" s="153" t="s">
        <v>84</v>
      </c>
      <c r="AV243" s="13" t="s">
        <v>84</v>
      </c>
      <c r="AW243" s="13" t="s">
        <v>31</v>
      </c>
      <c r="AX243" s="13" t="s">
        <v>74</v>
      </c>
      <c r="AY243" s="153" t="s">
        <v>139</v>
      </c>
    </row>
    <row r="244" spans="2:65" s="12" customFormat="1">
      <c r="B244" s="145"/>
      <c r="D244" s="146" t="s">
        <v>148</v>
      </c>
      <c r="E244" s="147" t="s">
        <v>1</v>
      </c>
      <c r="F244" s="148" t="s">
        <v>334</v>
      </c>
      <c r="H244" s="147" t="s">
        <v>1</v>
      </c>
      <c r="I244" s="149"/>
      <c r="L244" s="145"/>
      <c r="M244" s="150"/>
      <c r="T244" s="151"/>
      <c r="AT244" s="147" t="s">
        <v>148</v>
      </c>
      <c r="AU244" s="147" t="s">
        <v>84</v>
      </c>
      <c r="AV244" s="12" t="s">
        <v>82</v>
      </c>
      <c r="AW244" s="12" t="s">
        <v>31</v>
      </c>
      <c r="AX244" s="12" t="s">
        <v>74</v>
      </c>
      <c r="AY244" s="147" t="s">
        <v>139</v>
      </c>
    </row>
    <row r="245" spans="2:65" s="13" customFormat="1">
      <c r="B245" s="152"/>
      <c r="D245" s="146" t="s">
        <v>148</v>
      </c>
      <c r="E245" s="153" t="s">
        <v>1</v>
      </c>
      <c r="F245" s="154" t="s">
        <v>344</v>
      </c>
      <c r="H245" s="155">
        <v>2.6280000000000001</v>
      </c>
      <c r="I245" s="156"/>
      <c r="L245" s="152"/>
      <c r="M245" s="157"/>
      <c r="T245" s="158"/>
      <c r="AT245" s="153" t="s">
        <v>148</v>
      </c>
      <c r="AU245" s="153" t="s">
        <v>84</v>
      </c>
      <c r="AV245" s="13" t="s">
        <v>84</v>
      </c>
      <c r="AW245" s="13" t="s">
        <v>31</v>
      </c>
      <c r="AX245" s="13" t="s">
        <v>74</v>
      </c>
      <c r="AY245" s="153" t="s">
        <v>139</v>
      </c>
    </row>
    <row r="246" spans="2:65" s="14" customFormat="1">
      <c r="B246" s="159"/>
      <c r="D246" s="146" t="s">
        <v>148</v>
      </c>
      <c r="E246" s="160" t="s">
        <v>1</v>
      </c>
      <c r="F246" s="161" t="s">
        <v>170</v>
      </c>
      <c r="H246" s="162">
        <v>15.914</v>
      </c>
      <c r="I246" s="163"/>
      <c r="L246" s="159"/>
      <c r="M246" s="164"/>
      <c r="T246" s="165"/>
      <c r="AT246" s="160" t="s">
        <v>148</v>
      </c>
      <c r="AU246" s="160" t="s">
        <v>84</v>
      </c>
      <c r="AV246" s="14" t="s">
        <v>146</v>
      </c>
      <c r="AW246" s="14" t="s">
        <v>31</v>
      </c>
      <c r="AX246" s="14" t="s">
        <v>82</v>
      </c>
      <c r="AY246" s="160" t="s">
        <v>139</v>
      </c>
    </row>
    <row r="247" spans="2:65" s="1" customFormat="1" ht="24.2" customHeight="1">
      <c r="B247" s="32"/>
      <c r="C247" s="132" t="s">
        <v>345</v>
      </c>
      <c r="D247" s="132" t="s">
        <v>141</v>
      </c>
      <c r="E247" s="133" t="s">
        <v>346</v>
      </c>
      <c r="F247" s="134" t="s">
        <v>347</v>
      </c>
      <c r="G247" s="135" t="s">
        <v>159</v>
      </c>
      <c r="H247" s="136">
        <v>5.75</v>
      </c>
      <c r="I247" s="137"/>
      <c r="J247" s="138">
        <f>ROUND(I247*H247,2)</f>
        <v>0</v>
      </c>
      <c r="K247" s="134" t="s">
        <v>145</v>
      </c>
      <c r="L247" s="32"/>
      <c r="M247" s="139" t="s">
        <v>1</v>
      </c>
      <c r="N247" s="140" t="s">
        <v>39</v>
      </c>
      <c r="P247" s="141">
        <f>O247*H247</f>
        <v>0</v>
      </c>
      <c r="Q247" s="141">
        <v>8.0000000000000007E-5</v>
      </c>
      <c r="R247" s="141">
        <f>Q247*H247</f>
        <v>4.6000000000000001E-4</v>
      </c>
      <c r="S247" s="141">
        <v>0</v>
      </c>
      <c r="T247" s="142">
        <f>S247*H247</f>
        <v>0</v>
      </c>
      <c r="AR247" s="143" t="s">
        <v>146</v>
      </c>
      <c r="AT247" s="143" t="s">
        <v>141</v>
      </c>
      <c r="AU247" s="143" t="s">
        <v>84</v>
      </c>
      <c r="AY247" s="17" t="s">
        <v>139</v>
      </c>
      <c r="BE247" s="144">
        <f>IF(N247="základní",J247,0)</f>
        <v>0</v>
      </c>
      <c r="BF247" s="144">
        <f>IF(N247="snížená",J247,0)</f>
        <v>0</v>
      </c>
      <c r="BG247" s="144">
        <f>IF(N247="zákl. přenesená",J247,0)</f>
        <v>0</v>
      </c>
      <c r="BH247" s="144">
        <f>IF(N247="sníž. přenesená",J247,0)</f>
        <v>0</v>
      </c>
      <c r="BI247" s="144">
        <f>IF(N247="nulová",J247,0)</f>
        <v>0</v>
      </c>
      <c r="BJ247" s="17" t="s">
        <v>82</v>
      </c>
      <c r="BK247" s="144">
        <f>ROUND(I247*H247,2)</f>
        <v>0</v>
      </c>
      <c r="BL247" s="17" t="s">
        <v>146</v>
      </c>
      <c r="BM247" s="143" t="s">
        <v>348</v>
      </c>
    </row>
    <row r="248" spans="2:65" s="12" customFormat="1">
      <c r="B248" s="145"/>
      <c r="D248" s="146" t="s">
        <v>148</v>
      </c>
      <c r="E248" s="147" t="s">
        <v>1</v>
      </c>
      <c r="F248" s="148" t="s">
        <v>349</v>
      </c>
      <c r="H248" s="147" t="s">
        <v>1</v>
      </c>
      <c r="I248" s="149"/>
      <c r="L248" s="145"/>
      <c r="M248" s="150"/>
      <c r="T248" s="151"/>
      <c r="AT248" s="147" t="s">
        <v>148</v>
      </c>
      <c r="AU248" s="147" t="s">
        <v>84</v>
      </c>
      <c r="AV248" s="12" t="s">
        <v>82</v>
      </c>
      <c r="AW248" s="12" t="s">
        <v>31</v>
      </c>
      <c r="AX248" s="12" t="s">
        <v>74</v>
      </c>
      <c r="AY248" s="147" t="s">
        <v>139</v>
      </c>
    </row>
    <row r="249" spans="2:65" s="12" customFormat="1">
      <c r="B249" s="145"/>
      <c r="D249" s="146" t="s">
        <v>148</v>
      </c>
      <c r="E249" s="147" t="s">
        <v>1</v>
      </c>
      <c r="F249" s="148" t="s">
        <v>332</v>
      </c>
      <c r="H249" s="147" t="s">
        <v>1</v>
      </c>
      <c r="I249" s="149"/>
      <c r="L249" s="145"/>
      <c r="M249" s="150"/>
      <c r="T249" s="151"/>
      <c r="AT249" s="147" t="s">
        <v>148</v>
      </c>
      <c r="AU249" s="147" t="s">
        <v>84</v>
      </c>
      <c r="AV249" s="12" t="s">
        <v>82</v>
      </c>
      <c r="AW249" s="12" t="s">
        <v>31</v>
      </c>
      <c r="AX249" s="12" t="s">
        <v>74</v>
      </c>
      <c r="AY249" s="147" t="s">
        <v>139</v>
      </c>
    </row>
    <row r="250" spans="2:65" s="13" customFormat="1">
      <c r="B250" s="152"/>
      <c r="D250" s="146" t="s">
        <v>148</v>
      </c>
      <c r="E250" s="153" t="s">
        <v>1</v>
      </c>
      <c r="F250" s="154" t="s">
        <v>350</v>
      </c>
      <c r="H250" s="155">
        <v>1.5</v>
      </c>
      <c r="I250" s="156"/>
      <c r="L250" s="152"/>
      <c r="M250" s="157"/>
      <c r="T250" s="158"/>
      <c r="AT250" s="153" t="s">
        <v>148</v>
      </c>
      <c r="AU250" s="153" t="s">
        <v>84</v>
      </c>
      <c r="AV250" s="13" t="s">
        <v>84</v>
      </c>
      <c r="AW250" s="13" t="s">
        <v>31</v>
      </c>
      <c r="AX250" s="13" t="s">
        <v>74</v>
      </c>
      <c r="AY250" s="153" t="s">
        <v>139</v>
      </c>
    </row>
    <row r="251" spans="2:65" s="12" customFormat="1">
      <c r="B251" s="145"/>
      <c r="D251" s="146" t="s">
        <v>148</v>
      </c>
      <c r="E251" s="147" t="s">
        <v>1</v>
      </c>
      <c r="F251" s="148" t="s">
        <v>334</v>
      </c>
      <c r="H251" s="147" t="s">
        <v>1</v>
      </c>
      <c r="I251" s="149"/>
      <c r="L251" s="145"/>
      <c r="M251" s="150"/>
      <c r="T251" s="151"/>
      <c r="AT251" s="147" t="s">
        <v>148</v>
      </c>
      <c r="AU251" s="147" t="s">
        <v>84</v>
      </c>
      <c r="AV251" s="12" t="s">
        <v>82</v>
      </c>
      <c r="AW251" s="12" t="s">
        <v>31</v>
      </c>
      <c r="AX251" s="12" t="s">
        <v>74</v>
      </c>
      <c r="AY251" s="147" t="s">
        <v>139</v>
      </c>
    </row>
    <row r="252" spans="2:65" s="13" customFormat="1">
      <c r="B252" s="152"/>
      <c r="D252" s="146" t="s">
        <v>148</v>
      </c>
      <c r="E252" s="153" t="s">
        <v>1</v>
      </c>
      <c r="F252" s="154" t="s">
        <v>351</v>
      </c>
      <c r="H252" s="155">
        <v>2.25</v>
      </c>
      <c r="I252" s="156"/>
      <c r="L252" s="152"/>
      <c r="M252" s="157"/>
      <c r="T252" s="158"/>
      <c r="AT252" s="153" t="s">
        <v>148</v>
      </c>
      <c r="AU252" s="153" t="s">
        <v>84</v>
      </c>
      <c r="AV252" s="13" t="s">
        <v>84</v>
      </c>
      <c r="AW252" s="13" t="s">
        <v>31</v>
      </c>
      <c r="AX252" s="13" t="s">
        <v>74</v>
      </c>
      <c r="AY252" s="153" t="s">
        <v>139</v>
      </c>
    </row>
    <row r="253" spans="2:65" s="12" customFormat="1">
      <c r="B253" s="145"/>
      <c r="D253" s="146" t="s">
        <v>148</v>
      </c>
      <c r="E253" s="147" t="s">
        <v>1</v>
      </c>
      <c r="F253" s="148" t="s">
        <v>337</v>
      </c>
      <c r="H253" s="147" t="s">
        <v>1</v>
      </c>
      <c r="I253" s="149"/>
      <c r="L253" s="145"/>
      <c r="M253" s="150"/>
      <c r="T253" s="151"/>
      <c r="AT253" s="147" t="s">
        <v>148</v>
      </c>
      <c r="AU253" s="147" t="s">
        <v>84</v>
      </c>
      <c r="AV253" s="12" t="s">
        <v>82</v>
      </c>
      <c r="AW253" s="12" t="s">
        <v>31</v>
      </c>
      <c r="AX253" s="12" t="s">
        <v>74</v>
      </c>
      <c r="AY253" s="147" t="s">
        <v>139</v>
      </c>
    </row>
    <row r="254" spans="2:65" s="13" customFormat="1">
      <c r="B254" s="152"/>
      <c r="D254" s="146" t="s">
        <v>148</v>
      </c>
      <c r="E254" s="153" t="s">
        <v>1</v>
      </c>
      <c r="F254" s="154" t="s">
        <v>84</v>
      </c>
      <c r="H254" s="155">
        <v>2</v>
      </c>
      <c r="I254" s="156"/>
      <c r="L254" s="152"/>
      <c r="M254" s="157"/>
      <c r="T254" s="158"/>
      <c r="AT254" s="153" t="s">
        <v>148</v>
      </c>
      <c r="AU254" s="153" t="s">
        <v>84</v>
      </c>
      <c r="AV254" s="13" t="s">
        <v>84</v>
      </c>
      <c r="AW254" s="13" t="s">
        <v>31</v>
      </c>
      <c r="AX254" s="13" t="s">
        <v>74</v>
      </c>
      <c r="AY254" s="153" t="s">
        <v>139</v>
      </c>
    </row>
    <row r="255" spans="2:65" s="14" customFormat="1">
      <c r="B255" s="159"/>
      <c r="D255" s="146" t="s">
        <v>148</v>
      </c>
      <c r="E255" s="160" t="s">
        <v>1</v>
      </c>
      <c r="F255" s="161" t="s">
        <v>170</v>
      </c>
      <c r="H255" s="162">
        <v>5.75</v>
      </c>
      <c r="I255" s="163"/>
      <c r="L255" s="159"/>
      <c r="M255" s="164"/>
      <c r="T255" s="165"/>
      <c r="AT255" s="160" t="s">
        <v>148</v>
      </c>
      <c r="AU255" s="160" t="s">
        <v>84</v>
      </c>
      <c r="AV255" s="14" t="s">
        <v>146</v>
      </c>
      <c r="AW255" s="14" t="s">
        <v>31</v>
      </c>
      <c r="AX255" s="14" t="s">
        <v>82</v>
      </c>
      <c r="AY255" s="160" t="s">
        <v>139</v>
      </c>
    </row>
    <row r="256" spans="2:65" s="1" customFormat="1" ht="24.2" customHeight="1">
      <c r="B256" s="32"/>
      <c r="C256" s="132" t="s">
        <v>352</v>
      </c>
      <c r="D256" s="132" t="s">
        <v>141</v>
      </c>
      <c r="E256" s="133" t="s">
        <v>353</v>
      </c>
      <c r="F256" s="134" t="s">
        <v>354</v>
      </c>
      <c r="G256" s="135" t="s">
        <v>159</v>
      </c>
      <c r="H256" s="136">
        <v>5.45</v>
      </c>
      <c r="I256" s="137"/>
      <c r="J256" s="138">
        <f>ROUND(I256*H256,2)</f>
        <v>0</v>
      </c>
      <c r="K256" s="134" t="s">
        <v>145</v>
      </c>
      <c r="L256" s="32"/>
      <c r="M256" s="139" t="s">
        <v>1</v>
      </c>
      <c r="N256" s="140" t="s">
        <v>39</v>
      </c>
      <c r="P256" s="141">
        <f>O256*H256</f>
        <v>0</v>
      </c>
      <c r="Q256" s="141">
        <v>1.2E-4</v>
      </c>
      <c r="R256" s="141">
        <f>Q256*H256</f>
        <v>6.5400000000000007E-4</v>
      </c>
      <c r="S256" s="141">
        <v>0</v>
      </c>
      <c r="T256" s="142">
        <f>S256*H256</f>
        <v>0</v>
      </c>
      <c r="AR256" s="143" t="s">
        <v>146</v>
      </c>
      <c r="AT256" s="143" t="s">
        <v>141</v>
      </c>
      <c r="AU256" s="143" t="s">
        <v>84</v>
      </c>
      <c r="AY256" s="17" t="s">
        <v>139</v>
      </c>
      <c r="BE256" s="144">
        <f>IF(N256="základní",J256,0)</f>
        <v>0</v>
      </c>
      <c r="BF256" s="144">
        <f>IF(N256="snížená",J256,0)</f>
        <v>0</v>
      </c>
      <c r="BG256" s="144">
        <f>IF(N256="zákl. přenesená",J256,0)</f>
        <v>0</v>
      </c>
      <c r="BH256" s="144">
        <f>IF(N256="sníž. přenesená",J256,0)</f>
        <v>0</v>
      </c>
      <c r="BI256" s="144">
        <f>IF(N256="nulová",J256,0)</f>
        <v>0</v>
      </c>
      <c r="BJ256" s="17" t="s">
        <v>82</v>
      </c>
      <c r="BK256" s="144">
        <f>ROUND(I256*H256,2)</f>
        <v>0</v>
      </c>
      <c r="BL256" s="17" t="s">
        <v>146</v>
      </c>
      <c r="BM256" s="143" t="s">
        <v>355</v>
      </c>
    </row>
    <row r="257" spans="2:65" s="12" customFormat="1">
      <c r="B257" s="145"/>
      <c r="D257" s="146" t="s">
        <v>148</v>
      </c>
      <c r="E257" s="147" t="s">
        <v>1</v>
      </c>
      <c r="F257" s="148" t="s">
        <v>349</v>
      </c>
      <c r="H257" s="147" t="s">
        <v>1</v>
      </c>
      <c r="I257" s="149"/>
      <c r="L257" s="145"/>
      <c r="M257" s="150"/>
      <c r="T257" s="151"/>
      <c r="AT257" s="147" t="s">
        <v>148</v>
      </c>
      <c r="AU257" s="147" t="s">
        <v>84</v>
      </c>
      <c r="AV257" s="12" t="s">
        <v>82</v>
      </c>
      <c r="AW257" s="12" t="s">
        <v>31</v>
      </c>
      <c r="AX257" s="12" t="s">
        <v>74</v>
      </c>
      <c r="AY257" s="147" t="s">
        <v>139</v>
      </c>
    </row>
    <row r="258" spans="2:65" s="12" customFormat="1">
      <c r="B258" s="145"/>
      <c r="D258" s="146" t="s">
        <v>148</v>
      </c>
      <c r="E258" s="147" t="s">
        <v>1</v>
      </c>
      <c r="F258" s="148" t="s">
        <v>332</v>
      </c>
      <c r="H258" s="147" t="s">
        <v>1</v>
      </c>
      <c r="I258" s="149"/>
      <c r="L258" s="145"/>
      <c r="M258" s="150"/>
      <c r="T258" s="151"/>
      <c r="AT258" s="147" t="s">
        <v>148</v>
      </c>
      <c r="AU258" s="147" t="s">
        <v>84</v>
      </c>
      <c r="AV258" s="12" t="s">
        <v>82</v>
      </c>
      <c r="AW258" s="12" t="s">
        <v>31</v>
      </c>
      <c r="AX258" s="12" t="s">
        <v>74</v>
      </c>
      <c r="AY258" s="147" t="s">
        <v>139</v>
      </c>
    </row>
    <row r="259" spans="2:65" s="13" customFormat="1">
      <c r="B259" s="152"/>
      <c r="D259" s="146" t="s">
        <v>148</v>
      </c>
      <c r="E259" s="153" t="s">
        <v>1</v>
      </c>
      <c r="F259" s="154" t="s">
        <v>356</v>
      </c>
      <c r="H259" s="155">
        <v>4.55</v>
      </c>
      <c r="I259" s="156"/>
      <c r="L259" s="152"/>
      <c r="M259" s="157"/>
      <c r="T259" s="158"/>
      <c r="AT259" s="153" t="s">
        <v>148</v>
      </c>
      <c r="AU259" s="153" t="s">
        <v>84</v>
      </c>
      <c r="AV259" s="13" t="s">
        <v>84</v>
      </c>
      <c r="AW259" s="13" t="s">
        <v>31</v>
      </c>
      <c r="AX259" s="13" t="s">
        <v>74</v>
      </c>
      <c r="AY259" s="153" t="s">
        <v>139</v>
      </c>
    </row>
    <row r="260" spans="2:65" s="12" customFormat="1">
      <c r="B260" s="145"/>
      <c r="D260" s="146" t="s">
        <v>148</v>
      </c>
      <c r="E260" s="147" t="s">
        <v>1</v>
      </c>
      <c r="F260" s="148" t="s">
        <v>334</v>
      </c>
      <c r="H260" s="147" t="s">
        <v>1</v>
      </c>
      <c r="I260" s="149"/>
      <c r="L260" s="145"/>
      <c r="M260" s="150"/>
      <c r="T260" s="151"/>
      <c r="AT260" s="147" t="s">
        <v>148</v>
      </c>
      <c r="AU260" s="147" t="s">
        <v>84</v>
      </c>
      <c r="AV260" s="12" t="s">
        <v>82</v>
      </c>
      <c r="AW260" s="12" t="s">
        <v>31</v>
      </c>
      <c r="AX260" s="12" t="s">
        <v>74</v>
      </c>
      <c r="AY260" s="147" t="s">
        <v>139</v>
      </c>
    </row>
    <row r="261" spans="2:65" s="13" customFormat="1">
      <c r="B261" s="152"/>
      <c r="D261" s="146" t="s">
        <v>148</v>
      </c>
      <c r="E261" s="153" t="s">
        <v>1</v>
      </c>
      <c r="F261" s="154" t="s">
        <v>357</v>
      </c>
      <c r="H261" s="155">
        <v>0.9</v>
      </c>
      <c r="I261" s="156"/>
      <c r="L261" s="152"/>
      <c r="M261" s="157"/>
      <c r="T261" s="158"/>
      <c r="AT261" s="153" t="s">
        <v>148</v>
      </c>
      <c r="AU261" s="153" t="s">
        <v>84</v>
      </c>
      <c r="AV261" s="13" t="s">
        <v>84</v>
      </c>
      <c r="AW261" s="13" t="s">
        <v>31</v>
      </c>
      <c r="AX261" s="13" t="s">
        <v>74</v>
      </c>
      <c r="AY261" s="153" t="s">
        <v>139</v>
      </c>
    </row>
    <row r="262" spans="2:65" s="14" customFormat="1">
      <c r="B262" s="159"/>
      <c r="D262" s="146" t="s">
        <v>148</v>
      </c>
      <c r="E262" s="160" t="s">
        <v>1</v>
      </c>
      <c r="F262" s="161" t="s">
        <v>170</v>
      </c>
      <c r="H262" s="162">
        <v>5.45</v>
      </c>
      <c r="I262" s="163"/>
      <c r="L262" s="159"/>
      <c r="M262" s="164"/>
      <c r="T262" s="165"/>
      <c r="AT262" s="160" t="s">
        <v>148</v>
      </c>
      <c r="AU262" s="160" t="s">
        <v>84</v>
      </c>
      <c r="AV262" s="14" t="s">
        <v>146</v>
      </c>
      <c r="AW262" s="14" t="s">
        <v>31</v>
      </c>
      <c r="AX262" s="14" t="s">
        <v>82</v>
      </c>
      <c r="AY262" s="160" t="s">
        <v>139</v>
      </c>
    </row>
    <row r="263" spans="2:65" s="1" customFormat="1" ht="24.2" customHeight="1">
      <c r="B263" s="32"/>
      <c r="C263" s="132" t="s">
        <v>358</v>
      </c>
      <c r="D263" s="132" t="s">
        <v>141</v>
      </c>
      <c r="E263" s="133" t="s">
        <v>359</v>
      </c>
      <c r="F263" s="134" t="s">
        <v>360</v>
      </c>
      <c r="G263" s="135" t="s">
        <v>159</v>
      </c>
      <c r="H263" s="136">
        <v>18.600000000000001</v>
      </c>
      <c r="I263" s="137"/>
      <c r="J263" s="138">
        <f>ROUND(I263*H263,2)</f>
        <v>0</v>
      </c>
      <c r="K263" s="134" t="s">
        <v>145</v>
      </c>
      <c r="L263" s="32"/>
      <c r="M263" s="139" t="s">
        <v>1</v>
      </c>
      <c r="N263" s="140" t="s">
        <v>39</v>
      </c>
      <c r="P263" s="141">
        <f>O263*H263</f>
        <v>0</v>
      </c>
      <c r="Q263" s="141">
        <v>1.2999999999999999E-4</v>
      </c>
      <c r="R263" s="141">
        <f>Q263*H263</f>
        <v>2.418E-3</v>
      </c>
      <c r="S263" s="141">
        <v>0</v>
      </c>
      <c r="T263" s="142">
        <f>S263*H263</f>
        <v>0</v>
      </c>
      <c r="AR263" s="143" t="s">
        <v>146</v>
      </c>
      <c r="AT263" s="143" t="s">
        <v>141</v>
      </c>
      <c r="AU263" s="143" t="s">
        <v>84</v>
      </c>
      <c r="AY263" s="17" t="s">
        <v>139</v>
      </c>
      <c r="BE263" s="144">
        <f>IF(N263="základní",J263,0)</f>
        <v>0</v>
      </c>
      <c r="BF263" s="144">
        <f>IF(N263="snížená",J263,0)</f>
        <v>0</v>
      </c>
      <c r="BG263" s="144">
        <f>IF(N263="zákl. přenesená",J263,0)</f>
        <v>0</v>
      </c>
      <c r="BH263" s="144">
        <f>IF(N263="sníž. přenesená",J263,0)</f>
        <v>0</v>
      </c>
      <c r="BI263" s="144">
        <f>IF(N263="nulová",J263,0)</f>
        <v>0</v>
      </c>
      <c r="BJ263" s="17" t="s">
        <v>82</v>
      </c>
      <c r="BK263" s="144">
        <f>ROUND(I263*H263,2)</f>
        <v>0</v>
      </c>
      <c r="BL263" s="17" t="s">
        <v>146</v>
      </c>
      <c r="BM263" s="143" t="s">
        <v>361</v>
      </c>
    </row>
    <row r="264" spans="2:65" s="13" customFormat="1">
      <c r="B264" s="152"/>
      <c r="D264" s="146" t="s">
        <v>148</v>
      </c>
      <c r="E264" s="153" t="s">
        <v>1</v>
      </c>
      <c r="F264" s="154" t="s">
        <v>362</v>
      </c>
      <c r="H264" s="155">
        <v>14.6</v>
      </c>
      <c r="I264" s="156"/>
      <c r="L264" s="152"/>
      <c r="M264" s="157"/>
      <c r="T264" s="158"/>
      <c r="AT264" s="153" t="s">
        <v>148</v>
      </c>
      <c r="AU264" s="153" t="s">
        <v>84</v>
      </c>
      <c r="AV264" s="13" t="s">
        <v>84</v>
      </c>
      <c r="AW264" s="13" t="s">
        <v>31</v>
      </c>
      <c r="AX264" s="13" t="s">
        <v>74</v>
      </c>
      <c r="AY264" s="153" t="s">
        <v>139</v>
      </c>
    </row>
    <row r="265" spans="2:65" s="13" customFormat="1">
      <c r="B265" s="152"/>
      <c r="D265" s="146" t="s">
        <v>148</v>
      </c>
      <c r="E265" s="153" t="s">
        <v>1</v>
      </c>
      <c r="F265" s="154" t="s">
        <v>363</v>
      </c>
      <c r="H265" s="155">
        <v>4</v>
      </c>
      <c r="I265" s="156"/>
      <c r="L265" s="152"/>
      <c r="M265" s="157"/>
      <c r="T265" s="158"/>
      <c r="AT265" s="153" t="s">
        <v>148</v>
      </c>
      <c r="AU265" s="153" t="s">
        <v>84</v>
      </c>
      <c r="AV265" s="13" t="s">
        <v>84</v>
      </c>
      <c r="AW265" s="13" t="s">
        <v>31</v>
      </c>
      <c r="AX265" s="13" t="s">
        <v>74</v>
      </c>
      <c r="AY265" s="153" t="s">
        <v>139</v>
      </c>
    </row>
    <row r="266" spans="2:65" s="14" customFormat="1">
      <c r="B266" s="159"/>
      <c r="D266" s="146" t="s">
        <v>148</v>
      </c>
      <c r="E266" s="160" t="s">
        <v>1</v>
      </c>
      <c r="F266" s="161" t="s">
        <v>170</v>
      </c>
      <c r="H266" s="162">
        <v>18.600000000000001</v>
      </c>
      <c r="I266" s="163"/>
      <c r="L266" s="159"/>
      <c r="M266" s="164"/>
      <c r="T266" s="165"/>
      <c r="AT266" s="160" t="s">
        <v>148</v>
      </c>
      <c r="AU266" s="160" t="s">
        <v>84</v>
      </c>
      <c r="AV266" s="14" t="s">
        <v>146</v>
      </c>
      <c r="AW266" s="14" t="s">
        <v>31</v>
      </c>
      <c r="AX266" s="14" t="s">
        <v>82</v>
      </c>
      <c r="AY266" s="160" t="s">
        <v>139</v>
      </c>
    </row>
    <row r="267" spans="2:65" s="1" customFormat="1" ht="24.2" customHeight="1">
      <c r="B267" s="32"/>
      <c r="C267" s="132" t="s">
        <v>364</v>
      </c>
      <c r="D267" s="132" t="s">
        <v>141</v>
      </c>
      <c r="E267" s="133" t="s">
        <v>365</v>
      </c>
      <c r="F267" s="134" t="s">
        <v>366</v>
      </c>
      <c r="G267" s="135" t="s">
        <v>144</v>
      </c>
      <c r="H267" s="136">
        <v>1.1519999999999999</v>
      </c>
      <c r="I267" s="137"/>
      <c r="J267" s="138">
        <f>ROUND(I267*H267,2)</f>
        <v>0</v>
      </c>
      <c r="K267" s="134" t="s">
        <v>145</v>
      </c>
      <c r="L267" s="32"/>
      <c r="M267" s="139" t="s">
        <v>1</v>
      </c>
      <c r="N267" s="140" t="s">
        <v>39</v>
      </c>
      <c r="P267" s="141">
        <f>O267*H267</f>
        <v>0</v>
      </c>
      <c r="Q267" s="141">
        <v>0.17818000000000001</v>
      </c>
      <c r="R267" s="141">
        <f>Q267*H267</f>
        <v>0.20526335999999998</v>
      </c>
      <c r="S267" s="141">
        <v>0</v>
      </c>
      <c r="T267" s="142">
        <f>S267*H267</f>
        <v>0</v>
      </c>
      <c r="AR267" s="143" t="s">
        <v>146</v>
      </c>
      <c r="AT267" s="143" t="s">
        <v>141</v>
      </c>
      <c r="AU267" s="143" t="s">
        <v>84</v>
      </c>
      <c r="AY267" s="17" t="s">
        <v>139</v>
      </c>
      <c r="BE267" s="144">
        <f>IF(N267="základní",J267,0)</f>
        <v>0</v>
      </c>
      <c r="BF267" s="144">
        <f>IF(N267="snížená",J267,0)</f>
        <v>0</v>
      </c>
      <c r="BG267" s="144">
        <f>IF(N267="zákl. přenesená",J267,0)</f>
        <v>0</v>
      </c>
      <c r="BH267" s="144">
        <f>IF(N267="sníž. přenesená",J267,0)</f>
        <v>0</v>
      </c>
      <c r="BI267" s="144">
        <f>IF(N267="nulová",J267,0)</f>
        <v>0</v>
      </c>
      <c r="BJ267" s="17" t="s">
        <v>82</v>
      </c>
      <c r="BK267" s="144">
        <f>ROUND(I267*H267,2)</f>
        <v>0</v>
      </c>
      <c r="BL267" s="17" t="s">
        <v>146</v>
      </c>
      <c r="BM267" s="143" t="s">
        <v>367</v>
      </c>
    </row>
    <row r="268" spans="2:65" s="13" customFormat="1">
      <c r="B268" s="152"/>
      <c r="D268" s="146" t="s">
        <v>148</v>
      </c>
      <c r="E268" s="153" t="s">
        <v>1</v>
      </c>
      <c r="F268" s="154" t="s">
        <v>368</v>
      </c>
      <c r="H268" s="155">
        <v>0.57599999999999996</v>
      </c>
      <c r="I268" s="156"/>
      <c r="L268" s="152"/>
      <c r="M268" s="157"/>
      <c r="T268" s="158"/>
      <c r="AT268" s="153" t="s">
        <v>148</v>
      </c>
      <c r="AU268" s="153" t="s">
        <v>84</v>
      </c>
      <c r="AV268" s="13" t="s">
        <v>84</v>
      </c>
      <c r="AW268" s="13" t="s">
        <v>31</v>
      </c>
      <c r="AX268" s="13" t="s">
        <v>74</v>
      </c>
      <c r="AY268" s="153" t="s">
        <v>139</v>
      </c>
    </row>
    <row r="269" spans="2:65" s="13" customFormat="1">
      <c r="B269" s="152"/>
      <c r="D269" s="146" t="s">
        <v>148</v>
      </c>
      <c r="E269" s="153" t="s">
        <v>1</v>
      </c>
      <c r="F269" s="154" t="s">
        <v>368</v>
      </c>
      <c r="H269" s="155">
        <v>0.57599999999999996</v>
      </c>
      <c r="I269" s="156"/>
      <c r="L269" s="152"/>
      <c r="M269" s="157"/>
      <c r="T269" s="158"/>
      <c r="AT269" s="153" t="s">
        <v>148</v>
      </c>
      <c r="AU269" s="153" t="s">
        <v>84</v>
      </c>
      <c r="AV269" s="13" t="s">
        <v>84</v>
      </c>
      <c r="AW269" s="13" t="s">
        <v>31</v>
      </c>
      <c r="AX269" s="13" t="s">
        <v>74</v>
      </c>
      <c r="AY269" s="153" t="s">
        <v>139</v>
      </c>
    </row>
    <row r="270" spans="2:65" s="14" customFormat="1">
      <c r="B270" s="159"/>
      <c r="D270" s="146" t="s">
        <v>148</v>
      </c>
      <c r="E270" s="160" t="s">
        <v>1</v>
      </c>
      <c r="F270" s="161" t="s">
        <v>170</v>
      </c>
      <c r="H270" s="162">
        <v>1.1519999999999999</v>
      </c>
      <c r="I270" s="163"/>
      <c r="L270" s="159"/>
      <c r="M270" s="164"/>
      <c r="T270" s="165"/>
      <c r="AT270" s="160" t="s">
        <v>148</v>
      </c>
      <c r="AU270" s="160" t="s">
        <v>84</v>
      </c>
      <c r="AV270" s="14" t="s">
        <v>146</v>
      </c>
      <c r="AW270" s="14" t="s">
        <v>31</v>
      </c>
      <c r="AX270" s="14" t="s">
        <v>82</v>
      </c>
      <c r="AY270" s="160" t="s">
        <v>139</v>
      </c>
    </row>
    <row r="271" spans="2:65" s="1" customFormat="1" ht="16.5" customHeight="1">
      <c r="B271" s="32"/>
      <c r="C271" s="132" t="s">
        <v>369</v>
      </c>
      <c r="D271" s="132" t="s">
        <v>141</v>
      </c>
      <c r="E271" s="133" t="s">
        <v>370</v>
      </c>
      <c r="F271" s="134" t="s">
        <v>371</v>
      </c>
      <c r="G271" s="135" t="s">
        <v>144</v>
      </c>
      <c r="H271" s="136">
        <v>3.6749999999999998</v>
      </c>
      <c r="I271" s="137"/>
      <c r="J271" s="138">
        <f>ROUND(I271*H271,2)</f>
        <v>0</v>
      </c>
      <c r="K271" s="134" t="s">
        <v>145</v>
      </c>
      <c r="L271" s="32"/>
      <c r="M271" s="139" t="s">
        <v>1</v>
      </c>
      <c r="N271" s="140" t="s">
        <v>39</v>
      </c>
      <c r="P271" s="141">
        <f>O271*H271</f>
        <v>0</v>
      </c>
      <c r="Q271" s="141">
        <v>8.3409999999999998E-2</v>
      </c>
      <c r="R271" s="141">
        <f>Q271*H271</f>
        <v>0.30653174999999999</v>
      </c>
      <c r="S271" s="141">
        <v>0</v>
      </c>
      <c r="T271" s="142">
        <f>S271*H271</f>
        <v>0</v>
      </c>
      <c r="AR271" s="143" t="s">
        <v>146</v>
      </c>
      <c r="AT271" s="143" t="s">
        <v>141</v>
      </c>
      <c r="AU271" s="143" t="s">
        <v>84</v>
      </c>
      <c r="AY271" s="17" t="s">
        <v>139</v>
      </c>
      <c r="BE271" s="144">
        <f>IF(N271="základní",J271,0)</f>
        <v>0</v>
      </c>
      <c r="BF271" s="144">
        <f>IF(N271="snížená",J271,0)</f>
        <v>0</v>
      </c>
      <c r="BG271" s="144">
        <f>IF(N271="zákl. přenesená",J271,0)</f>
        <v>0</v>
      </c>
      <c r="BH271" s="144">
        <f>IF(N271="sníž. přenesená",J271,0)</f>
        <v>0</v>
      </c>
      <c r="BI271" s="144">
        <f>IF(N271="nulová",J271,0)</f>
        <v>0</v>
      </c>
      <c r="BJ271" s="17" t="s">
        <v>82</v>
      </c>
      <c r="BK271" s="144">
        <f>ROUND(I271*H271,2)</f>
        <v>0</v>
      </c>
      <c r="BL271" s="17" t="s">
        <v>146</v>
      </c>
      <c r="BM271" s="143" t="s">
        <v>372</v>
      </c>
    </row>
    <row r="272" spans="2:65" s="12" customFormat="1">
      <c r="B272" s="145"/>
      <c r="D272" s="146" t="s">
        <v>148</v>
      </c>
      <c r="E272" s="147" t="s">
        <v>1</v>
      </c>
      <c r="F272" s="148" t="s">
        <v>373</v>
      </c>
      <c r="H272" s="147" t="s">
        <v>1</v>
      </c>
      <c r="I272" s="149"/>
      <c r="L272" s="145"/>
      <c r="M272" s="150"/>
      <c r="T272" s="151"/>
      <c r="AT272" s="147" t="s">
        <v>148</v>
      </c>
      <c r="AU272" s="147" t="s">
        <v>84</v>
      </c>
      <c r="AV272" s="12" t="s">
        <v>82</v>
      </c>
      <c r="AW272" s="12" t="s">
        <v>31</v>
      </c>
      <c r="AX272" s="12" t="s">
        <v>74</v>
      </c>
      <c r="AY272" s="147" t="s">
        <v>139</v>
      </c>
    </row>
    <row r="273" spans="2:65" s="13" customFormat="1">
      <c r="B273" s="152"/>
      <c r="D273" s="146" t="s">
        <v>148</v>
      </c>
      <c r="E273" s="153" t="s">
        <v>1</v>
      </c>
      <c r="F273" s="154" t="s">
        <v>374</v>
      </c>
      <c r="H273" s="155">
        <v>1.2</v>
      </c>
      <c r="I273" s="156"/>
      <c r="L273" s="152"/>
      <c r="M273" s="157"/>
      <c r="T273" s="158"/>
      <c r="AT273" s="153" t="s">
        <v>148</v>
      </c>
      <c r="AU273" s="153" t="s">
        <v>84</v>
      </c>
      <c r="AV273" s="13" t="s">
        <v>84</v>
      </c>
      <c r="AW273" s="13" t="s">
        <v>31</v>
      </c>
      <c r="AX273" s="13" t="s">
        <v>74</v>
      </c>
      <c r="AY273" s="153" t="s">
        <v>139</v>
      </c>
    </row>
    <row r="274" spans="2:65" s="12" customFormat="1">
      <c r="B274" s="145"/>
      <c r="D274" s="146" t="s">
        <v>148</v>
      </c>
      <c r="E274" s="147" t="s">
        <v>1</v>
      </c>
      <c r="F274" s="148" t="s">
        <v>375</v>
      </c>
      <c r="H274" s="147" t="s">
        <v>1</v>
      </c>
      <c r="I274" s="149"/>
      <c r="L274" s="145"/>
      <c r="M274" s="150"/>
      <c r="T274" s="151"/>
      <c r="AT274" s="147" t="s">
        <v>148</v>
      </c>
      <c r="AU274" s="147" t="s">
        <v>84</v>
      </c>
      <c r="AV274" s="12" t="s">
        <v>82</v>
      </c>
      <c r="AW274" s="12" t="s">
        <v>31</v>
      </c>
      <c r="AX274" s="12" t="s">
        <v>74</v>
      </c>
      <c r="AY274" s="147" t="s">
        <v>139</v>
      </c>
    </row>
    <row r="275" spans="2:65" s="13" customFormat="1">
      <c r="B275" s="152"/>
      <c r="D275" s="146" t="s">
        <v>148</v>
      </c>
      <c r="E275" s="153" t="s">
        <v>1</v>
      </c>
      <c r="F275" s="154" t="s">
        <v>374</v>
      </c>
      <c r="H275" s="155">
        <v>1.2</v>
      </c>
      <c r="I275" s="156"/>
      <c r="L275" s="152"/>
      <c r="M275" s="157"/>
      <c r="T275" s="158"/>
      <c r="AT275" s="153" t="s">
        <v>148</v>
      </c>
      <c r="AU275" s="153" t="s">
        <v>84</v>
      </c>
      <c r="AV275" s="13" t="s">
        <v>84</v>
      </c>
      <c r="AW275" s="13" t="s">
        <v>31</v>
      </c>
      <c r="AX275" s="13" t="s">
        <v>74</v>
      </c>
      <c r="AY275" s="153" t="s">
        <v>139</v>
      </c>
    </row>
    <row r="276" spans="2:65" s="12" customFormat="1">
      <c r="B276" s="145"/>
      <c r="D276" s="146" t="s">
        <v>148</v>
      </c>
      <c r="E276" s="147" t="s">
        <v>1</v>
      </c>
      <c r="F276" s="148" t="s">
        <v>337</v>
      </c>
      <c r="H276" s="147" t="s">
        <v>1</v>
      </c>
      <c r="I276" s="149"/>
      <c r="L276" s="145"/>
      <c r="M276" s="150"/>
      <c r="T276" s="151"/>
      <c r="AT276" s="147" t="s">
        <v>148</v>
      </c>
      <c r="AU276" s="147" t="s">
        <v>84</v>
      </c>
      <c r="AV276" s="12" t="s">
        <v>82</v>
      </c>
      <c r="AW276" s="12" t="s">
        <v>31</v>
      </c>
      <c r="AX276" s="12" t="s">
        <v>74</v>
      </c>
      <c r="AY276" s="147" t="s">
        <v>139</v>
      </c>
    </row>
    <row r="277" spans="2:65" s="13" customFormat="1">
      <c r="B277" s="152"/>
      <c r="D277" s="146" t="s">
        <v>148</v>
      </c>
      <c r="E277" s="153" t="s">
        <v>1</v>
      </c>
      <c r="F277" s="154" t="s">
        <v>376</v>
      </c>
      <c r="H277" s="155">
        <v>1.2749999999999999</v>
      </c>
      <c r="I277" s="156"/>
      <c r="L277" s="152"/>
      <c r="M277" s="157"/>
      <c r="T277" s="158"/>
      <c r="AT277" s="153" t="s">
        <v>148</v>
      </c>
      <c r="AU277" s="153" t="s">
        <v>84</v>
      </c>
      <c r="AV277" s="13" t="s">
        <v>84</v>
      </c>
      <c r="AW277" s="13" t="s">
        <v>31</v>
      </c>
      <c r="AX277" s="13" t="s">
        <v>74</v>
      </c>
      <c r="AY277" s="153" t="s">
        <v>139</v>
      </c>
    </row>
    <row r="278" spans="2:65" s="14" customFormat="1">
      <c r="B278" s="159"/>
      <c r="D278" s="146" t="s">
        <v>148</v>
      </c>
      <c r="E278" s="160" t="s">
        <v>1</v>
      </c>
      <c r="F278" s="161" t="s">
        <v>170</v>
      </c>
      <c r="H278" s="162">
        <v>3.6749999999999998</v>
      </c>
      <c r="I278" s="163"/>
      <c r="L278" s="159"/>
      <c r="M278" s="164"/>
      <c r="T278" s="165"/>
      <c r="AT278" s="160" t="s">
        <v>148</v>
      </c>
      <c r="AU278" s="160" t="s">
        <v>84</v>
      </c>
      <c r="AV278" s="14" t="s">
        <v>146</v>
      </c>
      <c r="AW278" s="14" t="s">
        <v>31</v>
      </c>
      <c r="AX278" s="14" t="s">
        <v>82</v>
      </c>
      <c r="AY278" s="160" t="s">
        <v>139</v>
      </c>
    </row>
    <row r="279" spans="2:65" s="1" customFormat="1" ht="24.2" customHeight="1">
      <c r="B279" s="32"/>
      <c r="C279" s="132" t="s">
        <v>377</v>
      </c>
      <c r="D279" s="132" t="s">
        <v>141</v>
      </c>
      <c r="E279" s="133" t="s">
        <v>378</v>
      </c>
      <c r="F279" s="134" t="s">
        <v>379</v>
      </c>
      <c r="G279" s="135" t="s">
        <v>159</v>
      </c>
      <c r="H279" s="136">
        <v>480</v>
      </c>
      <c r="I279" s="137"/>
      <c r="J279" s="138">
        <f>ROUND(I279*H279,2)</f>
        <v>0</v>
      </c>
      <c r="K279" s="134" t="s">
        <v>145</v>
      </c>
      <c r="L279" s="32"/>
      <c r="M279" s="139" t="s">
        <v>1</v>
      </c>
      <c r="N279" s="140" t="s">
        <v>39</v>
      </c>
      <c r="P279" s="141">
        <f>O279*H279</f>
        <v>0</v>
      </c>
      <c r="Q279" s="141">
        <v>0</v>
      </c>
      <c r="R279" s="141">
        <f>Q279*H279</f>
        <v>0</v>
      </c>
      <c r="S279" s="141">
        <v>0</v>
      </c>
      <c r="T279" s="142">
        <f>S279*H279</f>
        <v>0</v>
      </c>
      <c r="AR279" s="143" t="s">
        <v>146</v>
      </c>
      <c r="AT279" s="143" t="s">
        <v>141</v>
      </c>
      <c r="AU279" s="143" t="s">
        <v>84</v>
      </c>
      <c r="AY279" s="17" t="s">
        <v>139</v>
      </c>
      <c r="BE279" s="144">
        <f>IF(N279="základní",J279,0)</f>
        <v>0</v>
      </c>
      <c r="BF279" s="144">
        <f>IF(N279="snížená",J279,0)</f>
        <v>0</v>
      </c>
      <c r="BG279" s="144">
        <f>IF(N279="zákl. přenesená",J279,0)</f>
        <v>0</v>
      </c>
      <c r="BH279" s="144">
        <f>IF(N279="sníž. přenesená",J279,0)</f>
        <v>0</v>
      </c>
      <c r="BI279" s="144">
        <f>IF(N279="nulová",J279,0)</f>
        <v>0</v>
      </c>
      <c r="BJ279" s="17" t="s">
        <v>82</v>
      </c>
      <c r="BK279" s="144">
        <f>ROUND(I279*H279,2)</f>
        <v>0</v>
      </c>
      <c r="BL279" s="17" t="s">
        <v>146</v>
      </c>
      <c r="BM279" s="143" t="s">
        <v>380</v>
      </c>
    </row>
    <row r="280" spans="2:65" s="1" customFormat="1" ht="24.2" customHeight="1">
      <c r="B280" s="32"/>
      <c r="C280" s="166" t="s">
        <v>381</v>
      </c>
      <c r="D280" s="166" t="s">
        <v>218</v>
      </c>
      <c r="E280" s="167" t="s">
        <v>382</v>
      </c>
      <c r="F280" s="168" t="s">
        <v>383</v>
      </c>
      <c r="G280" s="169" t="s">
        <v>159</v>
      </c>
      <c r="H280" s="170">
        <v>528</v>
      </c>
      <c r="I280" s="171"/>
      <c r="J280" s="172">
        <f>ROUND(I280*H280,2)</f>
        <v>0</v>
      </c>
      <c r="K280" s="168" t="s">
        <v>145</v>
      </c>
      <c r="L280" s="173"/>
      <c r="M280" s="174" t="s">
        <v>1</v>
      </c>
      <c r="N280" s="175" t="s">
        <v>39</v>
      </c>
      <c r="P280" s="141">
        <f>O280*H280</f>
        <v>0</v>
      </c>
      <c r="Q280" s="141">
        <v>1.31E-3</v>
      </c>
      <c r="R280" s="141">
        <f>Q280*H280</f>
        <v>0.69167999999999996</v>
      </c>
      <c r="S280" s="141">
        <v>0</v>
      </c>
      <c r="T280" s="142">
        <f>S280*H280</f>
        <v>0</v>
      </c>
      <c r="AR280" s="143" t="s">
        <v>188</v>
      </c>
      <c r="AT280" s="143" t="s">
        <v>218</v>
      </c>
      <c r="AU280" s="143" t="s">
        <v>84</v>
      </c>
      <c r="AY280" s="17" t="s">
        <v>139</v>
      </c>
      <c r="BE280" s="144">
        <f>IF(N280="základní",J280,0)</f>
        <v>0</v>
      </c>
      <c r="BF280" s="144">
        <f>IF(N280="snížená",J280,0)</f>
        <v>0</v>
      </c>
      <c r="BG280" s="144">
        <f>IF(N280="zákl. přenesená",J280,0)</f>
        <v>0</v>
      </c>
      <c r="BH280" s="144">
        <f>IF(N280="sníž. přenesená",J280,0)</f>
        <v>0</v>
      </c>
      <c r="BI280" s="144">
        <f>IF(N280="nulová",J280,0)</f>
        <v>0</v>
      </c>
      <c r="BJ280" s="17" t="s">
        <v>82</v>
      </c>
      <c r="BK280" s="144">
        <f>ROUND(I280*H280,2)</f>
        <v>0</v>
      </c>
      <c r="BL280" s="17" t="s">
        <v>146</v>
      </c>
      <c r="BM280" s="143" t="s">
        <v>384</v>
      </c>
    </row>
    <row r="281" spans="2:65" s="13" customFormat="1">
      <c r="B281" s="152"/>
      <c r="D281" s="146" t="s">
        <v>148</v>
      </c>
      <c r="F281" s="154" t="s">
        <v>385</v>
      </c>
      <c r="H281" s="155">
        <v>528</v>
      </c>
      <c r="I281" s="156"/>
      <c r="L281" s="152"/>
      <c r="M281" s="157"/>
      <c r="T281" s="158"/>
      <c r="AT281" s="153" t="s">
        <v>148</v>
      </c>
      <c r="AU281" s="153" t="s">
        <v>84</v>
      </c>
      <c r="AV281" s="13" t="s">
        <v>84</v>
      </c>
      <c r="AW281" s="13" t="s">
        <v>4</v>
      </c>
      <c r="AX281" s="13" t="s">
        <v>82</v>
      </c>
      <c r="AY281" s="153" t="s">
        <v>139</v>
      </c>
    </row>
    <row r="282" spans="2:65" s="1" customFormat="1" ht="24.2" customHeight="1">
      <c r="B282" s="32"/>
      <c r="C282" s="132" t="s">
        <v>386</v>
      </c>
      <c r="D282" s="132" t="s">
        <v>141</v>
      </c>
      <c r="E282" s="133" t="s">
        <v>387</v>
      </c>
      <c r="F282" s="134" t="s">
        <v>388</v>
      </c>
      <c r="G282" s="135" t="s">
        <v>159</v>
      </c>
      <c r="H282" s="136">
        <v>1440</v>
      </c>
      <c r="I282" s="137"/>
      <c r="J282" s="138">
        <f>ROUND(I282*H282,2)</f>
        <v>0</v>
      </c>
      <c r="K282" s="134" t="s">
        <v>145</v>
      </c>
      <c r="L282" s="32"/>
      <c r="M282" s="139" t="s">
        <v>1</v>
      </c>
      <c r="N282" s="140" t="s">
        <v>39</v>
      </c>
      <c r="P282" s="141">
        <f>O282*H282</f>
        <v>0</v>
      </c>
      <c r="Q282" s="141">
        <v>0</v>
      </c>
      <c r="R282" s="141">
        <f>Q282*H282</f>
        <v>0</v>
      </c>
      <c r="S282" s="141">
        <v>0</v>
      </c>
      <c r="T282" s="142">
        <f>S282*H282</f>
        <v>0</v>
      </c>
      <c r="AR282" s="143" t="s">
        <v>146</v>
      </c>
      <c r="AT282" s="143" t="s">
        <v>141</v>
      </c>
      <c r="AU282" s="143" t="s">
        <v>84</v>
      </c>
      <c r="AY282" s="17" t="s">
        <v>139</v>
      </c>
      <c r="BE282" s="144">
        <f>IF(N282="základní",J282,0)</f>
        <v>0</v>
      </c>
      <c r="BF282" s="144">
        <f>IF(N282="snížená",J282,0)</f>
        <v>0</v>
      </c>
      <c r="BG282" s="144">
        <f>IF(N282="zákl. přenesená",J282,0)</f>
        <v>0</v>
      </c>
      <c r="BH282" s="144">
        <f>IF(N282="sníž. přenesená",J282,0)</f>
        <v>0</v>
      </c>
      <c r="BI282" s="144">
        <f>IF(N282="nulová",J282,0)</f>
        <v>0</v>
      </c>
      <c r="BJ282" s="17" t="s">
        <v>82</v>
      </c>
      <c r="BK282" s="144">
        <f>ROUND(I282*H282,2)</f>
        <v>0</v>
      </c>
      <c r="BL282" s="17" t="s">
        <v>146</v>
      </c>
      <c r="BM282" s="143" t="s">
        <v>389</v>
      </c>
    </row>
    <row r="283" spans="2:65" s="13" customFormat="1">
      <c r="B283" s="152"/>
      <c r="D283" s="146" t="s">
        <v>148</v>
      </c>
      <c r="E283" s="153" t="s">
        <v>1</v>
      </c>
      <c r="F283" s="154" t="s">
        <v>390</v>
      </c>
      <c r="H283" s="155">
        <v>1440</v>
      </c>
      <c r="I283" s="156"/>
      <c r="L283" s="152"/>
      <c r="M283" s="157"/>
      <c r="T283" s="158"/>
      <c r="AT283" s="153" t="s">
        <v>148</v>
      </c>
      <c r="AU283" s="153" t="s">
        <v>84</v>
      </c>
      <c r="AV283" s="13" t="s">
        <v>84</v>
      </c>
      <c r="AW283" s="13" t="s">
        <v>31</v>
      </c>
      <c r="AX283" s="13" t="s">
        <v>82</v>
      </c>
      <c r="AY283" s="153" t="s">
        <v>139</v>
      </c>
    </row>
    <row r="284" spans="2:65" s="1" customFormat="1" ht="16.5" customHeight="1">
      <c r="B284" s="32"/>
      <c r="C284" s="166" t="s">
        <v>391</v>
      </c>
      <c r="D284" s="166" t="s">
        <v>218</v>
      </c>
      <c r="E284" s="167" t="s">
        <v>392</v>
      </c>
      <c r="F284" s="168" t="s">
        <v>393</v>
      </c>
      <c r="G284" s="169" t="s">
        <v>159</v>
      </c>
      <c r="H284" s="170">
        <v>1584</v>
      </c>
      <c r="I284" s="171"/>
      <c r="J284" s="172">
        <f>ROUND(I284*H284,2)</f>
        <v>0</v>
      </c>
      <c r="K284" s="168" t="s">
        <v>145</v>
      </c>
      <c r="L284" s="173"/>
      <c r="M284" s="174" t="s">
        <v>1</v>
      </c>
      <c r="N284" s="175" t="s">
        <v>39</v>
      </c>
      <c r="P284" s="141">
        <f>O284*H284</f>
        <v>0</v>
      </c>
      <c r="Q284" s="141">
        <v>4.0000000000000003E-5</v>
      </c>
      <c r="R284" s="141">
        <f>Q284*H284</f>
        <v>6.336E-2</v>
      </c>
      <c r="S284" s="141">
        <v>0</v>
      </c>
      <c r="T284" s="142">
        <f>S284*H284</f>
        <v>0</v>
      </c>
      <c r="AR284" s="143" t="s">
        <v>188</v>
      </c>
      <c r="AT284" s="143" t="s">
        <v>218</v>
      </c>
      <c r="AU284" s="143" t="s">
        <v>84</v>
      </c>
      <c r="AY284" s="17" t="s">
        <v>139</v>
      </c>
      <c r="BE284" s="144">
        <f>IF(N284="základní",J284,0)</f>
        <v>0</v>
      </c>
      <c r="BF284" s="144">
        <f>IF(N284="snížená",J284,0)</f>
        <v>0</v>
      </c>
      <c r="BG284" s="144">
        <f>IF(N284="zákl. přenesená",J284,0)</f>
        <v>0</v>
      </c>
      <c r="BH284" s="144">
        <f>IF(N284="sníž. přenesená",J284,0)</f>
        <v>0</v>
      </c>
      <c r="BI284" s="144">
        <f>IF(N284="nulová",J284,0)</f>
        <v>0</v>
      </c>
      <c r="BJ284" s="17" t="s">
        <v>82</v>
      </c>
      <c r="BK284" s="144">
        <f>ROUND(I284*H284,2)</f>
        <v>0</v>
      </c>
      <c r="BL284" s="17" t="s">
        <v>146</v>
      </c>
      <c r="BM284" s="143" t="s">
        <v>394</v>
      </c>
    </row>
    <row r="285" spans="2:65" s="13" customFormat="1">
      <c r="B285" s="152"/>
      <c r="D285" s="146" t="s">
        <v>148</v>
      </c>
      <c r="F285" s="154" t="s">
        <v>395</v>
      </c>
      <c r="H285" s="155">
        <v>1584</v>
      </c>
      <c r="I285" s="156"/>
      <c r="L285" s="152"/>
      <c r="M285" s="157"/>
      <c r="T285" s="158"/>
      <c r="AT285" s="153" t="s">
        <v>148</v>
      </c>
      <c r="AU285" s="153" t="s">
        <v>84</v>
      </c>
      <c r="AV285" s="13" t="s">
        <v>84</v>
      </c>
      <c r="AW285" s="13" t="s">
        <v>4</v>
      </c>
      <c r="AX285" s="13" t="s">
        <v>82</v>
      </c>
      <c r="AY285" s="153" t="s">
        <v>139</v>
      </c>
    </row>
    <row r="286" spans="2:65" s="11" customFormat="1" ht="22.9" customHeight="1">
      <c r="B286" s="120"/>
      <c r="D286" s="121" t="s">
        <v>73</v>
      </c>
      <c r="E286" s="130" t="s">
        <v>171</v>
      </c>
      <c r="F286" s="130" t="s">
        <v>396</v>
      </c>
      <c r="I286" s="123"/>
      <c r="J286" s="131">
        <f>BK286</f>
        <v>0</v>
      </c>
      <c r="L286" s="120"/>
      <c r="M286" s="125"/>
      <c r="P286" s="126">
        <f>SUM(P287:P300)</f>
        <v>0</v>
      </c>
      <c r="R286" s="126">
        <f>SUM(R287:R300)</f>
        <v>22.924724999999999</v>
      </c>
      <c r="T286" s="127">
        <f>SUM(T287:T300)</f>
        <v>0</v>
      </c>
      <c r="AR286" s="121" t="s">
        <v>82</v>
      </c>
      <c r="AT286" s="128" t="s">
        <v>73</v>
      </c>
      <c r="AU286" s="128" t="s">
        <v>82</v>
      </c>
      <c r="AY286" s="121" t="s">
        <v>139</v>
      </c>
      <c r="BK286" s="129">
        <f>SUM(BK287:BK300)</f>
        <v>0</v>
      </c>
    </row>
    <row r="287" spans="2:65" s="1" customFormat="1" ht="21.75" customHeight="1">
      <c r="B287" s="32"/>
      <c r="C287" s="132" t="s">
        <v>397</v>
      </c>
      <c r="D287" s="132" t="s">
        <v>141</v>
      </c>
      <c r="E287" s="133" t="s">
        <v>398</v>
      </c>
      <c r="F287" s="134" t="s">
        <v>399</v>
      </c>
      <c r="G287" s="135" t="s">
        <v>144</v>
      </c>
      <c r="H287" s="136">
        <v>42.5</v>
      </c>
      <c r="I287" s="137"/>
      <c r="J287" s="138">
        <f>ROUND(I287*H287,2)</f>
        <v>0</v>
      </c>
      <c r="K287" s="134" t="s">
        <v>145</v>
      </c>
      <c r="L287" s="32"/>
      <c r="M287" s="139" t="s">
        <v>1</v>
      </c>
      <c r="N287" s="140" t="s">
        <v>39</v>
      </c>
      <c r="P287" s="141">
        <f>O287*H287</f>
        <v>0</v>
      </c>
      <c r="Q287" s="141">
        <v>0.34499999999999997</v>
      </c>
      <c r="R287" s="141">
        <f>Q287*H287</f>
        <v>14.6625</v>
      </c>
      <c r="S287" s="141">
        <v>0</v>
      </c>
      <c r="T287" s="142">
        <f>S287*H287</f>
        <v>0</v>
      </c>
      <c r="AR287" s="143" t="s">
        <v>146</v>
      </c>
      <c r="AT287" s="143" t="s">
        <v>141</v>
      </c>
      <c r="AU287" s="143" t="s">
        <v>84</v>
      </c>
      <c r="AY287" s="17" t="s">
        <v>139</v>
      </c>
      <c r="BE287" s="144">
        <f>IF(N287="základní",J287,0)</f>
        <v>0</v>
      </c>
      <c r="BF287" s="144">
        <f>IF(N287="snížená",J287,0)</f>
        <v>0</v>
      </c>
      <c r="BG287" s="144">
        <f>IF(N287="zákl. přenesená",J287,0)</f>
        <v>0</v>
      </c>
      <c r="BH287" s="144">
        <f>IF(N287="sníž. přenesená",J287,0)</f>
        <v>0</v>
      </c>
      <c r="BI287" s="144">
        <f>IF(N287="nulová",J287,0)</f>
        <v>0</v>
      </c>
      <c r="BJ287" s="17" t="s">
        <v>82</v>
      </c>
      <c r="BK287" s="144">
        <f>ROUND(I287*H287,2)</f>
        <v>0</v>
      </c>
      <c r="BL287" s="17" t="s">
        <v>146</v>
      </c>
      <c r="BM287" s="143" t="s">
        <v>400</v>
      </c>
    </row>
    <row r="288" spans="2:65" s="12" customFormat="1">
      <c r="B288" s="145"/>
      <c r="D288" s="146" t="s">
        <v>148</v>
      </c>
      <c r="E288" s="147" t="s">
        <v>1</v>
      </c>
      <c r="F288" s="148" t="s">
        <v>226</v>
      </c>
      <c r="H288" s="147" t="s">
        <v>1</v>
      </c>
      <c r="I288" s="149"/>
      <c r="L288" s="145"/>
      <c r="M288" s="150"/>
      <c r="T288" s="151"/>
      <c r="AT288" s="147" t="s">
        <v>148</v>
      </c>
      <c r="AU288" s="147" t="s">
        <v>84</v>
      </c>
      <c r="AV288" s="12" t="s">
        <v>82</v>
      </c>
      <c r="AW288" s="12" t="s">
        <v>31</v>
      </c>
      <c r="AX288" s="12" t="s">
        <v>74</v>
      </c>
      <c r="AY288" s="147" t="s">
        <v>139</v>
      </c>
    </row>
    <row r="289" spans="2:65" s="13" customFormat="1">
      <c r="B289" s="152"/>
      <c r="D289" s="146" t="s">
        <v>148</v>
      </c>
      <c r="E289" s="153" t="s">
        <v>1</v>
      </c>
      <c r="F289" s="154" t="s">
        <v>227</v>
      </c>
      <c r="H289" s="155">
        <v>32.5</v>
      </c>
      <c r="I289" s="156"/>
      <c r="L289" s="152"/>
      <c r="M289" s="157"/>
      <c r="T289" s="158"/>
      <c r="AT289" s="153" t="s">
        <v>148</v>
      </c>
      <c r="AU289" s="153" t="s">
        <v>84</v>
      </c>
      <c r="AV289" s="13" t="s">
        <v>84</v>
      </c>
      <c r="AW289" s="13" t="s">
        <v>31</v>
      </c>
      <c r="AX289" s="13" t="s">
        <v>74</v>
      </c>
      <c r="AY289" s="153" t="s">
        <v>139</v>
      </c>
    </row>
    <row r="290" spans="2:65" s="12" customFormat="1">
      <c r="B290" s="145"/>
      <c r="D290" s="146" t="s">
        <v>148</v>
      </c>
      <c r="E290" s="147" t="s">
        <v>1</v>
      </c>
      <c r="F290" s="148" t="s">
        <v>228</v>
      </c>
      <c r="H290" s="147" t="s">
        <v>1</v>
      </c>
      <c r="I290" s="149"/>
      <c r="L290" s="145"/>
      <c r="M290" s="150"/>
      <c r="T290" s="151"/>
      <c r="AT290" s="147" t="s">
        <v>148</v>
      </c>
      <c r="AU290" s="147" t="s">
        <v>84</v>
      </c>
      <c r="AV290" s="12" t="s">
        <v>82</v>
      </c>
      <c r="AW290" s="12" t="s">
        <v>31</v>
      </c>
      <c r="AX290" s="12" t="s">
        <v>74</v>
      </c>
      <c r="AY290" s="147" t="s">
        <v>139</v>
      </c>
    </row>
    <row r="291" spans="2:65" s="13" customFormat="1">
      <c r="B291" s="152"/>
      <c r="D291" s="146" t="s">
        <v>148</v>
      </c>
      <c r="E291" s="153" t="s">
        <v>1</v>
      </c>
      <c r="F291" s="154" t="s">
        <v>150</v>
      </c>
      <c r="H291" s="155">
        <v>10</v>
      </c>
      <c r="I291" s="156"/>
      <c r="L291" s="152"/>
      <c r="M291" s="157"/>
      <c r="T291" s="158"/>
      <c r="AT291" s="153" t="s">
        <v>148</v>
      </c>
      <c r="AU291" s="153" t="s">
        <v>84</v>
      </c>
      <c r="AV291" s="13" t="s">
        <v>84</v>
      </c>
      <c r="AW291" s="13" t="s">
        <v>31</v>
      </c>
      <c r="AX291" s="13" t="s">
        <v>74</v>
      </c>
      <c r="AY291" s="153" t="s">
        <v>139</v>
      </c>
    </row>
    <row r="292" spans="2:65" s="14" customFormat="1">
      <c r="B292" s="159"/>
      <c r="D292" s="146" t="s">
        <v>148</v>
      </c>
      <c r="E292" s="160" t="s">
        <v>1</v>
      </c>
      <c r="F292" s="161" t="s">
        <v>170</v>
      </c>
      <c r="H292" s="162">
        <v>42.5</v>
      </c>
      <c r="I292" s="163"/>
      <c r="L292" s="159"/>
      <c r="M292" s="164"/>
      <c r="T292" s="165"/>
      <c r="AT292" s="160" t="s">
        <v>148</v>
      </c>
      <c r="AU292" s="160" t="s">
        <v>84</v>
      </c>
      <c r="AV292" s="14" t="s">
        <v>146</v>
      </c>
      <c r="AW292" s="14" t="s">
        <v>31</v>
      </c>
      <c r="AX292" s="14" t="s">
        <v>82</v>
      </c>
      <c r="AY292" s="160" t="s">
        <v>139</v>
      </c>
    </row>
    <row r="293" spans="2:65" s="1" customFormat="1" ht="24.2" customHeight="1">
      <c r="B293" s="32"/>
      <c r="C293" s="132" t="s">
        <v>401</v>
      </c>
      <c r="D293" s="132" t="s">
        <v>141</v>
      </c>
      <c r="E293" s="133" t="s">
        <v>402</v>
      </c>
      <c r="F293" s="134" t="s">
        <v>403</v>
      </c>
      <c r="G293" s="135" t="s">
        <v>144</v>
      </c>
      <c r="H293" s="136">
        <v>42.5</v>
      </c>
      <c r="I293" s="137"/>
      <c r="J293" s="138">
        <f>ROUND(I293*H293,2)</f>
        <v>0</v>
      </c>
      <c r="K293" s="134" t="s">
        <v>145</v>
      </c>
      <c r="L293" s="32"/>
      <c r="M293" s="139" t="s">
        <v>1</v>
      </c>
      <c r="N293" s="140" t="s">
        <v>39</v>
      </c>
      <c r="P293" s="141">
        <f>O293*H293</f>
        <v>0</v>
      </c>
      <c r="Q293" s="141">
        <v>8.9219999999999994E-2</v>
      </c>
      <c r="R293" s="141">
        <f>Q293*H293</f>
        <v>3.7918499999999997</v>
      </c>
      <c r="S293" s="141">
        <v>0</v>
      </c>
      <c r="T293" s="142">
        <f>S293*H293</f>
        <v>0</v>
      </c>
      <c r="AR293" s="143" t="s">
        <v>146</v>
      </c>
      <c r="AT293" s="143" t="s">
        <v>141</v>
      </c>
      <c r="AU293" s="143" t="s">
        <v>84</v>
      </c>
      <c r="AY293" s="17" t="s">
        <v>139</v>
      </c>
      <c r="BE293" s="144">
        <f>IF(N293="základní",J293,0)</f>
        <v>0</v>
      </c>
      <c r="BF293" s="144">
        <f>IF(N293="snížená",J293,0)</f>
        <v>0</v>
      </c>
      <c r="BG293" s="144">
        <f>IF(N293="zákl. přenesená",J293,0)</f>
        <v>0</v>
      </c>
      <c r="BH293" s="144">
        <f>IF(N293="sníž. přenesená",J293,0)</f>
        <v>0</v>
      </c>
      <c r="BI293" s="144">
        <f>IF(N293="nulová",J293,0)</f>
        <v>0</v>
      </c>
      <c r="BJ293" s="17" t="s">
        <v>82</v>
      </c>
      <c r="BK293" s="144">
        <f>ROUND(I293*H293,2)</f>
        <v>0</v>
      </c>
      <c r="BL293" s="17" t="s">
        <v>146</v>
      </c>
      <c r="BM293" s="143" t="s">
        <v>404</v>
      </c>
    </row>
    <row r="294" spans="2:65" s="12" customFormat="1">
      <c r="B294" s="145"/>
      <c r="D294" s="146" t="s">
        <v>148</v>
      </c>
      <c r="E294" s="147" t="s">
        <v>1</v>
      </c>
      <c r="F294" s="148" t="s">
        <v>226</v>
      </c>
      <c r="H294" s="147" t="s">
        <v>1</v>
      </c>
      <c r="I294" s="149"/>
      <c r="L294" s="145"/>
      <c r="M294" s="150"/>
      <c r="T294" s="151"/>
      <c r="AT294" s="147" t="s">
        <v>148</v>
      </c>
      <c r="AU294" s="147" t="s">
        <v>84</v>
      </c>
      <c r="AV294" s="12" t="s">
        <v>82</v>
      </c>
      <c r="AW294" s="12" t="s">
        <v>31</v>
      </c>
      <c r="AX294" s="12" t="s">
        <v>74</v>
      </c>
      <c r="AY294" s="147" t="s">
        <v>139</v>
      </c>
    </row>
    <row r="295" spans="2:65" s="13" customFormat="1">
      <c r="B295" s="152"/>
      <c r="D295" s="146" t="s">
        <v>148</v>
      </c>
      <c r="E295" s="153" t="s">
        <v>1</v>
      </c>
      <c r="F295" s="154" t="s">
        <v>227</v>
      </c>
      <c r="H295" s="155">
        <v>32.5</v>
      </c>
      <c r="I295" s="156"/>
      <c r="L295" s="152"/>
      <c r="M295" s="157"/>
      <c r="T295" s="158"/>
      <c r="AT295" s="153" t="s">
        <v>148</v>
      </c>
      <c r="AU295" s="153" t="s">
        <v>84</v>
      </c>
      <c r="AV295" s="13" t="s">
        <v>84</v>
      </c>
      <c r="AW295" s="13" t="s">
        <v>31</v>
      </c>
      <c r="AX295" s="13" t="s">
        <v>74</v>
      </c>
      <c r="AY295" s="153" t="s">
        <v>139</v>
      </c>
    </row>
    <row r="296" spans="2:65" s="12" customFormat="1">
      <c r="B296" s="145"/>
      <c r="D296" s="146" t="s">
        <v>148</v>
      </c>
      <c r="E296" s="147" t="s">
        <v>1</v>
      </c>
      <c r="F296" s="148" t="s">
        <v>405</v>
      </c>
      <c r="H296" s="147" t="s">
        <v>1</v>
      </c>
      <c r="I296" s="149"/>
      <c r="L296" s="145"/>
      <c r="M296" s="150"/>
      <c r="T296" s="151"/>
      <c r="AT296" s="147" t="s">
        <v>148</v>
      </c>
      <c r="AU296" s="147" t="s">
        <v>84</v>
      </c>
      <c r="AV296" s="12" t="s">
        <v>82</v>
      </c>
      <c r="AW296" s="12" t="s">
        <v>31</v>
      </c>
      <c r="AX296" s="12" t="s">
        <v>74</v>
      </c>
      <c r="AY296" s="147" t="s">
        <v>139</v>
      </c>
    </row>
    <row r="297" spans="2:65" s="13" customFormat="1">
      <c r="B297" s="152"/>
      <c r="D297" s="146" t="s">
        <v>148</v>
      </c>
      <c r="E297" s="153" t="s">
        <v>1</v>
      </c>
      <c r="F297" s="154" t="s">
        <v>150</v>
      </c>
      <c r="H297" s="155">
        <v>10</v>
      </c>
      <c r="I297" s="156"/>
      <c r="L297" s="152"/>
      <c r="M297" s="157"/>
      <c r="T297" s="158"/>
      <c r="AT297" s="153" t="s">
        <v>148</v>
      </c>
      <c r="AU297" s="153" t="s">
        <v>84</v>
      </c>
      <c r="AV297" s="13" t="s">
        <v>84</v>
      </c>
      <c r="AW297" s="13" t="s">
        <v>31</v>
      </c>
      <c r="AX297" s="13" t="s">
        <v>74</v>
      </c>
      <c r="AY297" s="153" t="s">
        <v>139</v>
      </c>
    </row>
    <row r="298" spans="2:65" s="14" customFormat="1">
      <c r="B298" s="159"/>
      <c r="D298" s="146" t="s">
        <v>148</v>
      </c>
      <c r="E298" s="160" t="s">
        <v>1</v>
      </c>
      <c r="F298" s="161" t="s">
        <v>170</v>
      </c>
      <c r="H298" s="162">
        <v>42.5</v>
      </c>
      <c r="I298" s="163"/>
      <c r="L298" s="159"/>
      <c r="M298" s="164"/>
      <c r="T298" s="165"/>
      <c r="AT298" s="160" t="s">
        <v>148</v>
      </c>
      <c r="AU298" s="160" t="s">
        <v>84</v>
      </c>
      <c r="AV298" s="14" t="s">
        <v>146</v>
      </c>
      <c r="AW298" s="14" t="s">
        <v>31</v>
      </c>
      <c r="AX298" s="14" t="s">
        <v>82</v>
      </c>
      <c r="AY298" s="160" t="s">
        <v>139</v>
      </c>
    </row>
    <row r="299" spans="2:65" s="1" customFormat="1" ht="21.75" customHeight="1">
      <c r="B299" s="32"/>
      <c r="C299" s="166" t="s">
        <v>406</v>
      </c>
      <c r="D299" s="166" t="s">
        <v>218</v>
      </c>
      <c r="E299" s="167" t="s">
        <v>407</v>
      </c>
      <c r="F299" s="168" t="s">
        <v>408</v>
      </c>
      <c r="G299" s="169" t="s">
        <v>144</v>
      </c>
      <c r="H299" s="170">
        <v>34.125</v>
      </c>
      <c r="I299" s="171"/>
      <c r="J299" s="172">
        <f>ROUND(I299*H299,2)</f>
        <v>0</v>
      </c>
      <c r="K299" s="168" t="s">
        <v>145</v>
      </c>
      <c r="L299" s="173"/>
      <c r="M299" s="174" t="s">
        <v>1</v>
      </c>
      <c r="N299" s="175" t="s">
        <v>39</v>
      </c>
      <c r="P299" s="141">
        <f>O299*H299</f>
        <v>0</v>
      </c>
      <c r="Q299" s="141">
        <v>0.13100000000000001</v>
      </c>
      <c r="R299" s="141">
        <f>Q299*H299</f>
        <v>4.4703749999999998</v>
      </c>
      <c r="S299" s="141">
        <v>0</v>
      </c>
      <c r="T299" s="142">
        <f>S299*H299</f>
        <v>0</v>
      </c>
      <c r="AR299" s="143" t="s">
        <v>188</v>
      </c>
      <c r="AT299" s="143" t="s">
        <v>218</v>
      </c>
      <c r="AU299" s="143" t="s">
        <v>84</v>
      </c>
      <c r="AY299" s="17" t="s">
        <v>139</v>
      </c>
      <c r="BE299" s="144">
        <f>IF(N299="základní",J299,0)</f>
        <v>0</v>
      </c>
      <c r="BF299" s="144">
        <f>IF(N299="snížená",J299,0)</f>
        <v>0</v>
      </c>
      <c r="BG299" s="144">
        <f>IF(N299="zákl. přenesená",J299,0)</f>
        <v>0</v>
      </c>
      <c r="BH299" s="144">
        <f>IF(N299="sníž. přenesená",J299,0)</f>
        <v>0</v>
      </c>
      <c r="BI299" s="144">
        <f>IF(N299="nulová",J299,0)</f>
        <v>0</v>
      </c>
      <c r="BJ299" s="17" t="s">
        <v>82</v>
      </c>
      <c r="BK299" s="144">
        <f>ROUND(I299*H299,2)</f>
        <v>0</v>
      </c>
      <c r="BL299" s="17" t="s">
        <v>146</v>
      </c>
      <c r="BM299" s="143" t="s">
        <v>409</v>
      </c>
    </row>
    <row r="300" spans="2:65" s="13" customFormat="1">
      <c r="B300" s="152"/>
      <c r="D300" s="146" t="s">
        <v>148</v>
      </c>
      <c r="F300" s="154" t="s">
        <v>410</v>
      </c>
      <c r="H300" s="155">
        <v>34.125</v>
      </c>
      <c r="I300" s="156"/>
      <c r="L300" s="152"/>
      <c r="M300" s="157"/>
      <c r="T300" s="158"/>
      <c r="AT300" s="153" t="s">
        <v>148</v>
      </c>
      <c r="AU300" s="153" t="s">
        <v>84</v>
      </c>
      <c r="AV300" s="13" t="s">
        <v>84</v>
      </c>
      <c r="AW300" s="13" t="s">
        <v>4</v>
      </c>
      <c r="AX300" s="13" t="s">
        <v>82</v>
      </c>
      <c r="AY300" s="153" t="s">
        <v>139</v>
      </c>
    </row>
    <row r="301" spans="2:65" s="11" customFormat="1" ht="22.9" customHeight="1">
      <c r="B301" s="120"/>
      <c r="D301" s="121" t="s">
        <v>73</v>
      </c>
      <c r="E301" s="130" t="s">
        <v>176</v>
      </c>
      <c r="F301" s="130" t="s">
        <v>411</v>
      </c>
      <c r="I301" s="123"/>
      <c r="J301" s="131">
        <f>BK301</f>
        <v>0</v>
      </c>
      <c r="L301" s="120"/>
      <c r="M301" s="125"/>
      <c r="P301" s="126">
        <f>SUM(P302:P660)</f>
        <v>0</v>
      </c>
      <c r="R301" s="126">
        <f>SUM(R302:R660)</f>
        <v>12.53086057</v>
      </c>
      <c r="T301" s="127">
        <f>SUM(T302:T660)</f>
        <v>7.9255000000000005E-4</v>
      </c>
      <c r="AR301" s="121" t="s">
        <v>82</v>
      </c>
      <c r="AT301" s="128" t="s">
        <v>73</v>
      </c>
      <c r="AU301" s="128" t="s">
        <v>82</v>
      </c>
      <c r="AY301" s="121" t="s">
        <v>139</v>
      </c>
      <c r="BK301" s="129">
        <f>SUM(BK302:BK660)</f>
        <v>0</v>
      </c>
    </row>
    <row r="302" spans="2:65" s="1" customFormat="1" ht="24.2" customHeight="1">
      <c r="B302" s="32"/>
      <c r="C302" s="132" t="s">
        <v>293</v>
      </c>
      <c r="D302" s="132" t="s">
        <v>141</v>
      </c>
      <c r="E302" s="133" t="s">
        <v>412</v>
      </c>
      <c r="F302" s="134" t="s">
        <v>413</v>
      </c>
      <c r="G302" s="135" t="s">
        <v>144</v>
      </c>
      <c r="H302" s="136">
        <v>68.62</v>
      </c>
      <c r="I302" s="137"/>
      <c r="J302" s="138">
        <f>ROUND(I302*H302,2)</f>
        <v>0</v>
      </c>
      <c r="K302" s="134" t="s">
        <v>145</v>
      </c>
      <c r="L302" s="32"/>
      <c r="M302" s="139" t="s">
        <v>1</v>
      </c>
      <c r="N302" s="140" t="s">
        <v>39</v>
      </c>
      <c r="P302" s="141">
        <f>O302*H302</f>
        <v>0</v>
      </c>
      <c r="Q302" s="141">
        <v>2.5999999999999998E-4</v>
      </c>
      <c r="R302" s="141">
        <f>Q302*H302</f>
        <v>1.7841199999999998E-2</v>
      </c>
      <c r="S302" s="141">
        <v>0</v>
      </c>
      <c r="T302" s="142">
        <f>S302*H302</f>
        <v>0</v>
      </c>
      <c r="AR302" s="143" t="s">
        <v>146</v>
      </c>
      <c r="AT302" s="143" t="s">
        <v>141</v>
      </c>
      <c r="AU302" s="143" t="s">
        <v>84</v>
      </c>
      <c r="AY302" s="17" t="s">
        <v>139</v>
      </c>
      <c r="BE302" s="144">
        <f>IF(N302="základní",J302,0)</f>
        <v>0</v>
      </c>
      <c r="BF302" s="144">
        <f>IF(N302="snížená",J302,0)</f>
        <v>0</v>
      </c>
      <c r="BG302" s="144">
        <f>IF(N302="zákl. přenesená",J302,0)</f>
        <v>0</v>
      </c>
      <c r="BH302" s="144">
        <f>IF(N302="sníž. přenesená",J302,0)</f>
        <v>0</v>
      </c>
      <c r="BI302" s="144">
        <f>IF(N302="nulová",J302,0)</f>
        <v>0</v>
      </c>
      <c r="BJ302" s="17" t="s">
        <v>82</v>
      </c>
      <c r="BK302" s="144">
        <f>ROUND(I302*H302,2)</f>
        <v>0</v>
      </c>
      <c r="BL302" s="17" t="s">
        <v>146</v>
      </c>
      <c r="BM302" s="143" t="s">
        <v>414</v>
      </c>
    </row>
    <row r="303" spans="2:65" s="12" customFormat="1" ht="22.5">
      <c r="B303" s="145"/>
      <c r="D303" s="146" t="s">
        <v>148</v>
      </c>
      <c r="E303" s="147" t="s">
        <v>1</v>
      </c>
      <c r="F303" s="148" t="s">
        <v>415</v>
      </c>
      <c r="H303" s="147" t="s">
        <v>1</v>
      </c>
      <c r="I303" s="149"/>
      <c r="L303" s="145"/>
      <c r="M303" s="150"/>
      <c r="T303" s="151"/>
      <c r="AT303" s="147" t="s">
        <v>148</v>
      </c>
      <c r="AU303" s="147" t="s">
        <v>84</v>
      </c>
      <c r="AV303" s="12" t="s">
        <v>82</v>
      </c>
      <c r="AW303" s="12" t="s">
        <v>31</v>
      </c>
      <c r="AX303" s="12" t="s">
        <v>74</v>
      </c>
      <c r="AY303" s="147" t="s">
        <v>139</v>
      </c>
    </row>
    <row r="304" spans="2:65" s="13" customFormat="1">
      <c r="B304" s="152"/>
      <c r="D304" s="146" t="s">
        <v>148</v>
      </c>
      <c r="E304" s="153" t="s">
        <v>1</v>
      </c>
      <c r="F304" s="154" t="s">
        <v>416</v>
      </c>
      <c r="H304" s="155">
        <v>68.62</v>
      </c>
      <c r="I304" s="156"/>
      <c r="L304" s="152"/>
      <c r="M304" s="157"/>
      <c r="T304" s="158"/>
      <c r="AT304" s="153" t="s">
        <v>148</v>
      </c>
      <c r="AU304" s="153" t="s">
        <v>84</v>
      </c>
      <c r="AV304" s="13" t="s">
        <v>84</v>
      </c>
      <c r="AW304" s="13" t="s">
        <v>31</v>
      </c>
      <c r="AX304" s="13" t="s">
        <v>82</v>
      </c>
      <c r="AY304" s="153" t="s">
        <v>139</v>
      </c>
    </row>
    <row r="305" spans="2:65" s="1" customFormat="1" ht="24.2" customHeight="1">
      <c r="B305" s="32"/>
      <c r="C305" s="132" t="s">
        <v>417</v>
      </c>
      <c r="D305" s="132" t="s">
        <v>141</v>
      </c>
      <c r="E305" s="133" t="s">
        <v>418</v>
      </c>
      <c r="F305" s="134" t="s">
        <v>415</v>
      </c>
      <c r="G305" s="135" t="s">
        <v>144</v>
      </c>
      <c r="H305" s="136">
        <v>68.62</v>
      </c>
      <c r="I305" s="137"/>
      <c r="J305" s="138">
        <f>ROUND(I305*H305,2)</f>
        <v>0</v>
      </c>
      <c r="K305" s="134" t="s">
        <v>145</v>
      </c>
      <c r="L305" s="32"/>
      <c r="M305" s="139" t="s">
        <v>1</v>
      </c>
      <c r="N305" s="140" t="s">
        <v>39</v>
      </c>
      <c r="P305" s="141">
        <f>O305*H305</f>
        <v>0</v>
      </c>
      <c r="Q305" s="141">
        <v>4.3800000000000002E-3</v>
      </c>
      <c r="R305" s="141">
        <f>Q305*H305</f>
        <v>0.30055560000000003</v>
      </c>
      <c r="S305" s="141">
        <v>0</v>
      </c>
      <c r="T305" s="142">
        <f>S305*H305</f>
        <v>0</v>
      </c>
      <c r="AR305" s="143" t="s">
        <v>146</v>
      </c>
      <c r="AT305" s="143" t="s">
        <v>141</v>
      </c>
      <c r="AU305" s="143" t="s">
        <v>84</v>
      </c>
      <c r="AY305" s="17" t="s">
        <v>139</v>
      </c>
      <c r="BE305" s="144">
        <f>IF(N305="základní",J305,0)</f>
        <v>0</v>
      </c>
      <c r="BF305" s="144">
        <f>IF(N305="snížená",J305,0)</f>
        <v>0</v>
      </c>
      <c r="BG305" s="144">
        <f>IF(N305="zákl. přenesená",J305,0)</f>
        <v>0</v>
      </c>
      <c r="BH305" s="144">
        <f>IF(N305="sníž. přenesená",J305,0)</f>
        <v>0</v>
      </c>
      <c r="BI305" s="144">
        <f>IF(N305="nulová",J305,0)</f>
        <v>0</v>
      </c>
      <c r="BJ305" s="17" t="s">
        <v>82</v>
      </c>
      <c r="BK305" s="144">
        <f>ROUND(I305*H305,2)</f>
        <v>0</v>
      </c>
      <c r="BL305" s="17" t="s">
        <v>146</v>
      </c>
      <c r="BM305" s="143" t="s">
        <v>419</v>
      </c>
    </row>
    <row r="306" spans="2:65" s="12" customFormat="1">
      <c r="B306" s="145"/>
      <c r="D306" s="146" t="s">
        <v>148</v>
      </c>
      <c r="E306" s="147" t="s">
        <v>1</v>
      </c>
      <c r="F306" s="148" t="s">
        <v>420</v>
      </c>
      <c r="H306" s="147" t="s">
        <v>1</v>
      </c>
      <c r="I306" s="149"/>
      <c r="L306" s="145"/>
      <c r="M306" s="150"/>
      <c r="T306" s="151"/>
      <c r="AT306" s="147" t="s">
        <v>148</v>
      </c>
      <c r="AU306" s="147" t="s">
        <v>84</v>
      </c>
      <c r="AV306" s="12" t="s">
        <v>82</v>
      </c>
      <c r="AW306" s="12" t="s">
        <v>31</v>
      </c>
      <c r="AX306" s="12" t="s">
        <v>74</v>
      </c>
      <c r="AY306" s="147" t="s">
        <v>139</v>
      </c>
    </row>
    <row r="307" spans="2:65" s="13" customFormat="1">
      <c r="B307" s="152"/>
      <c r="D307" s="146" t="s">
        <v>148</v>
      </c>
      <c r="E307" s="153" t="s">
        <v>1</v>
      </c>
      <c r="F307" s="154" t="s">
        <v>421</v>
      </c>
      <c r="H307" s="155">
        <v>22.48</v>
      </c>
      <c r="I307" s="156"/>
      <c r="L307" s="152"/>
      <c r="M307" s="157"/>
      <c r="T307" s="158"/>
      <c r="AT307" s="153" t="s">
        <v>148</v>
      </c>
      <c r="AU307" s="153" t="s">
        <v>84</v>
      </c>
      <c r="AV307" s="13" t="s">
        <v>84</v>
      </c>
      <c r="AW307" s="13" t="s">
        <v>31</v>
      </c>
      <c r="AX307" s="13" t="s">
        <v>74</v>
      </c>
      <c r="AY307" s="153" t="s">
        <v>139</v>
      </c>
    </row>
    <row r="308" spans="2:65" s="12" customFormat="1">
      <c r="B308" s="145"/>
      <c r="D308" s="146" t="s">
        <v>148</v>
      </c>
      <c r="E308" s="147" t="s">
        <v>1</v>
      </c>
      <c r="F308" s="148" t="s">
        <v>422</v>
      </c>
      <c r="H308" s="147" t="s">
        <v>1</v>
      </c>
      <c r="I308" s="149"/>
      <c r="L308" s="145"/>
      <c r="M308" s="150"/>
      <c r="T308" s="151"/>
      <c r="AT308" s="147" t="s">
        <v>148</v>
      </c>
      <c r="AU308" s="147" t="s">
        <v>84</v>
      </c>
      <c r="AV308" s="12" t="s">
        <v>82</v>
      </c>
      <c r="AW308" s="12" t="s">
        <v>31</v>
      </c>
      <c r="AX308" s="12" t="s">
        <v>74</v>
      </c>
      <c r="AY308" s="147" t="s">
        <v>139</v>
      </c>
    </row>
    <row r="309" spans="2:65" s="13" customFormat="1">
      <c r="B309" s="152"/>
      <c r="D309" s="146" t="s">
        <v>148</v>
      </c>
      <c r="E309" s="153" t="s">
        <v>1</v>
      </c>
      <c r="F309" s="154" t="s">
        <v>423</v>
      </c>
      <c r="H309" s="155">
        <v>2.25</v>
      </c>
      <c r="I309" s="156"/>
      <c r="L309" s="152"/>
      <c r="M309" s="157"/>
      <c r="T309" s="158"/>
      <c r="AT309" s="153" t="s">
        <v>148</v>
      </c>
      <c r="AU309" s="153" t="s">
        <v>84</v>
      </c>
      <c r="AV309" s="13" t="s">
        <v>84</v>
      </c>
      <c r="AW309" s="13" t="s">
        <v>31</v>
      </c>
      <c r="AX309" s="13" t="s">
        <v>74</v>
      </c>
      <c r="AY309" s="153" t="s">
        <v>139</v>
      </c>
    </row>
    <row r="310" spans="2:65" s="12" customFormat="1">
      <c r="B310" s="145"/>
      <c r="D310" s="146" t="s">
        <v>148</v>
      </c>
      <c r="E310" s="147" t="s">
        <v>1</v>
      </c>
      <c r="F310" s="148" t="s">
        <v>424</v>
      </c>
      <c r="H310" s="147" t="s">
        <v>1</v>
      </c>
      <c r="I310" s="149"/>
      <c r="L310" s="145"/>
      <c r="M310" s="150"/>
      <c r="T310" s="151"/>
      <c r="AT310" s="147" t="s">
        <v>148</v>
      </c>
      <c r="AU310" s="147" t="s">
        <v>84</v>
      </c>
      <c r="AV310" s="12" t="s">
        <v>82</v>
      </c>
      <c r="AW310" s="12" t="s">
        <v>31</v>
      </c>
      <c r="AX310" s="12" t="s">
        <v>74</v>
      </c>
      <c r="AY310" s="147" t="s">
        <v>139</v>
      </c>
    </row>
    <row r="311" spans="2:65" s="13" customFormat="1">
      <c r="B311" s="152"/>
      <c r="D311" s="146" t="s">
        <v>148</v>
      </c>
      <c r="E311" s="153" t="s">
        <v>1</v>
      </c>
      <c r="F311" s="154" t="s">
        <v>425</v>
      </c>
      <c r="H311" s="155">
        <v>1.95</v>
      </c>
      <c r="I311" s="156"/>
      <c r="L311" s="152"/>
      <c r="M311" s="157"/>
      <c r="T311" s="158"/>
      <c r="AT311" s="153" t="s">
        <v>148</v>
      </c>
      <c r="AU311" s="153" t="s">
        <v>84</v>
      </c>
      <c r="AV311" s="13" t="s">
        <v>84</v>
      </c>
      <c r="AW311" s="13" t="s">
        <v>31</v>
      </c>
      <c r="AX311" s="13" t="s">
        <v>74</v>
      </c>
      <c r="AY311" s="153" t="s">
        <v>139</v>
      </c>
    </row>
    <row r="312" spans="2:65" s="12" customFormat="1">
      <c r="B312" s="145"/>
      <c r="D312" s="146" t="s">
        <v>148</v>
      </c>
      <c r="E312" s="147" t="s">
        <v>1</v>
      </c>
      <c r="F312" s="148" t="s">
        <v>426</v>
      </c>
      <c r="H312" s="147" t="s">
        <v>1</v>
      </c>
      <c r="I312" s="149"/>
      <c r="L312" s="145"/>
      <c r="M312" s="150"/>
      <c r="T312" s="151"/>
      <c r="AT312" s="147" t="s">
        <v>148</v>
      </c>
      <c r="AU312" s="147" t="s">
        <v>84</v>
      </c>
      <c r="AV312" s="12" t="s">
        <v>82</v>
      </c>
      <c r="AW312" s="12" t="s">
        <v>31</v>
      </c>
      <c r="AX312" s="12" t="s">
        <v>74</v>
      </c>
      <c r="AY312" s="147" t="s">
        <v>139</v>
      </c>
    </row>
    <row r="313" spans="2:65" s="13" customFormat="1">
      <c r="B313" s="152"/>
      <c r="D313" s="146" t="s">
        <v>148</v>
      </c>
      <c r="E313" s="153" t="s">
        <v>1</v>
      </c>
      <c r="F313" s="154" t="s">
        <v>427</v>
      </c>
      <c r="H313" s="155">
        <v>1.2</v>
      </c>
      <c r="I313" s="156"/>
      <c r="L313" s="152"/>
      <c r="M313" s="157"/>
      <c r="T313" s="158"/>
      <c r="AT313" s="153" t="s">
        <v>148</v>
      </c>
      <c r="AU313" s="153" t="s">
        <v>84</v>
      </c>
      <c r="AV313" s="13" t="s">
        <v>84</v>
      </c>
      <c r="AW313" s="13" t="s">
        <v>31</v>
      </c>
      <c r="AX313" s="13" t="s">
        <v>74</v>
      </c>
      <c r="AY313" s="153" t="s">
        <v>139</v>
      </c>
    </row>
    <row r="314" spans="2:65" s="12" customFormat="1">
      <c r="B314" s="145"/>
      <c r="D314" s="146" t="s">
        <v>148</v>
      </c>
      <c r="E314" s="147" t="s">
        <v>1</v>
      </c>
      <c r="F314" s="148" t="s">
        <v>428</v>
      </c>
      <c r="H314" s="147" t="s">
        <v>1</v>
      </c>
      <c r="I314" s="149"/>
      <c r="L314" s="145"/>
      <c r="M314" s="150"/>
      <c r="T314" s="151"/>
      <c r="AT314" s="147" t="s">
        <v>148</v>
      </c>
      <c r="AU314" s="147" t="s">
        <v>84</v>
      </c>
      <c r="AV314" s="12" t="s">
        <v>82</v>
      </c>
      <c r="AW314" s="12" t="s">
        <v>31</v>
      </c>
      <c r="AX314" s="12" t="s">
        <v>74</v>
      </c>
      <c r="AY314" s="147" t="s">
        <v>139</v>
      </c>
    </row>
    <row r="315" spans="2:65" s="13" customFormat="1">
      <c r="B315" s="152"/>
      <c r="D315" s="146" t="s">
        <v>148</v>
      </c>
      <c r="E315" s="153" t="s">
        <v>1</v>
      </c>
      <c r="F315" s="154" t="s">
        <v>429</v>
      </c>
      <c r="H315" s="155">
        <v>10.44</v>
      </c>
      <c r="I315" s="156"/>
      <c r="L315" s="152"/>
      <c r="M315" s="157"/>
      <c r="T315" s="158"/>
      <c r="AT315" s="153" t="s">
        <v>148</v>
      </c>
      <c r="AU315" s="153" t="s">
        <v>84</v>
      </c>
      <c r="AV315" s="13" t="s">
        <v>84</v>
      </c>
      <c r="AW315" s="13" t="s">
        <v>31</v>
      </c>
      <c r="AX315" s="13" t="s">
        <v>74</v>
      </c>
      <c r="AY315" s="153" t="s">
        <v>139</v>
      </c>
    </row>
    <row r="316" spans="2:65" s="12" customFormat="1">
      <c r="B316" s="145"/>
      <c r="D316" s="146" t="s">
        <v>148</v>
      </c>
      <c r="E316" s="147" t="s">
        <v>1</v>
      </c>
      <c r="F316" s="148" t="s">
        <v>430</v>
      </c>
      <c r="H316" s="147" t="s">
        <v>1</v>
      </c>
      <c r="I316" s="149"/>
      <c r="L316" s="145"/>
      <c r="M316" s="150"/>
      <c r="T316" s="151"/>
      <c r="AT316" s="147" t="s">
        <v>148</v>
      </c>
      <c r="AU316" s="147" t="s">
        <v>84</v>
      </c>
      <c r="AV316" s="12" t="s">
        <v>82</v>
      </c>
      <c r="AW316" s="12" t="s">
        <v>31</v>
      </c>
      <c r="AX316" s="12" t="s">
        <v>74</v>
      </c>
      <c r="AY316" s="147" t="s">
        <v>139</v>
      </c>
    </row>
    <row r="317" spans="2:65" s="13" customFormat="1">
      <c r="B317" s="152"/>
      <c r="D317" s="146" t="s">
        <v>148</v>
      </c>
      <c r="E317" s="153" t="s">
        <v>1</v>
      </c>
      <c r="F317" s="154" t="s">
        <v>431</v>
      </c>
      <c r="H317" s="155">
        <v>1.08</v>
      </c>
      <c r="I317" s="156"/>
      <c r="L317" s="152"/>
      <c r="M317" s="157"/>
      <c r="T317" s="158"/>
      <c r="AT317" s="153" t="s">
        <v>148</v>
      </c>
      <c r="AU317" s="153" t="s">
        <v>84</v>
      </c>
      <c r="AV317" s="13" t="s">
        <v>84</v>
      </c>
      <c r="AW317" s="13" t="s">
        <v>31</v>
      </c>
      <c r="AX317" s="13" t="s">
        <v>74</v>
      </c>
      <c r="AY317" s="153" t="s">
        <v>139</v>
      </c>
    </row>
    <row r="318" spans="2:65" s="12" customFormat="1">
      <c r="B318" s="145"/>
      <c r="D318" s="146" t="s">
        <v>148</v>
      </c>
      <c r="E318" s="147" t="s">
        <v>1</v>
      </c>
      <c r="F318" s="148" t="s">
        <v>432</v>
      </c>
      <c r="H318" s="147" t="s">
        <v>1</v>
      </c>
      <c r="I318" s="149"/>
      <c r="L318" s="145"/>
      <c r="M318" s="150"/>
      <c r="T318" s="151"/>
      <c r="AT318" s="147" t="s">
        <v>148</v>
      </c>
      <c r="AU318" s="147" t="s">
        <v>84</v>
      </c>
      <c r="AV318" s="12" t="s">
        <v>82</v>
      </c>
      <c r="AW318" s="12" t="s">
        <v>31</v>
      </c>
      <c r="AX318" s="12" t="s">
        <v>74</v>
      </c>
      <c r="AY318" s="147" t="s">
        <v>139</v>
      </c>
    </row>
    <row r="319" spans="2:65" s="13" customFormat="1">
      <c r="B319" s="152"/>
      <c r="D319" s="146" t="s">
        <v>148</v>
      </c>
      <c r="E319" s="153" t="s">
        <v>1</v>
      </c>
      <c r="F319" s="154" t="s">
        <v>433</v>
      </c>
      <c r="H319" s="155">
        <v>16.45</v>
      </c>
      <c r="I319" s="156"/>
      <c r="L319" s="152"/>
      <c r="M319" s="157"/>
      <c r="T319" s="158"/>
      <c r="AT319" s="153" t="s">
        <v>148</v>
      </c>
      <c r="AU319" s="153" t="s">
        <v>84</v>
      </c>
      <c r="AV319" s="13" t="s">
        <v>84</v>
      </c>
      <c r="AW319" s="13" t="s">
        <v>31</v>
      </c>
      <c r="AX319" s="13" t="s">
        <v>74</v>
      </c>
      <c r="AY319" s="153" t="s">
        <v>139</v>
      </c>
    </row>
    <row r="320" spans="2:65" s="12" customFormat="1">
      <c r="B320" s="145"/>
      <c r="D320" s="146" t="s">
        <v>148</v>
      </c>
      <c r="E320" s="147" t="s">
        <v>1</v>
      </c>
      <c r="F320" s="148" t="s">
        <v>434</v>
      </c>
      <c r="H320" s="147" t="s">
        <v>1</v>
      </c>
      <c r="I320" s="149"/>
      <c r="L320" s="145"/>
      <c r="M320" s="150"/>
      <c r="T320" s="151"/>
      <c r="AT320" s="147" t="s">
        <v>148</v>
      </c>
      <c r="AU320" s="147" t="s">
        <v>84</v>
      </c>
      <c r="AV320" s="12" t="s">
        <v>82</v>
      </c>
      <c r="AW320" s="12" t="s">
        <v>31</v>
      </c>
      <c r="AX320" s="12" t="s">
        <v>74</v>
      </c>
      <c r="AY320" s="147" t="s">
        <v>139</v>
      </c>
    </row>
    <row r="321" spans="2:65" s="13" customFormat="1">
      <c r="B321" s="152"/>
      <c r="D321" s="146" t="s">
        <v>148</v>
      </c>
      <c r="E321" s="153" t="s">
        <v>1</v>
      </c>
      <c r="F321" s="154" t="s">
        <v>435</v>
      </c>
      <c r="H321" s="155">
        <v>1.37</v>
      </c>
      <c r="I321" s="156"/>
      <c r="L321" s="152"/>
      <c r="M321" s="157"/>
      <c r="T321" s="158"/>
      <c r="AT321" s="153" t="s">
        <v>148</v>
      </c>
      <c r="AU321" s="153" t="s">
        <v>84</v>
      </c>
      <c r="AV321" s="13" t="s">
        <v>84</v>
      </c>
      <c r="AW321" s="13" t="s">
        <v>31</v>
      </c>
      <c r="AX321" s="13" t="s">
        <v>74</v>
      </c>
      <c r="AY321" s="153" t="s">
        <v>139</v>
      </c>
    </row>
    <row r="322" spans="2:65" s="12" customFormat="1">
      <c r="B322" s="145"/>
      <c r="D322" s="146" t="s">
        <v>148</v>
      </c>
      <c r="E322" s="147" t="s">
        <v>1</v>
      </c>
      <c r="F322" s="148" t="s">
        <v>436</v>
      </c>
      <c r="H322" s="147" t="s">
        <v>1</v>
      </c>
      <c r="I322" s="149"/>
      <c r="L322" s="145"/>
      <c r="M322" s="150"/>
      <c r="T322" s="151"/>
      <c r="AT322" s="147" t="s">
        <v>148</v>
      </c>
      <c r="AU322" s="147" t="s">
        <v>84</v>
      </c>
      <c r="AV322" s="12" t="s">
        <v>82</v>
      </c>
      <c r="AW322" s="12" t="s">
        <v>31</v>
      </c>
      <c r="AX322" s="12" t="s">
        <v>74</v>
      </c>
      <c r="AY322" s="147" t="s">
        <v>139</v>
      </c>
    </row>
    <row r="323" spans="2:65" s="13" customFormat="1">
      <c r="B323" s="152"/>
      <c r="D323" s="146" t="s">
        <v>148</v>
      </c>
      <c r="E323" s="153" t="s">
        <v>1</v>
      </c>
      <c r="F323" s="154" t="s">
        <v>437</v>
      </c>
      <c r="H323" s="155">
        <v>1.7</v>
      </c>
      <c r="I323" s="156"/>
      <c r="L323" s="152"/>
      <c r="M323" s="157"/>
      <c r="T323" s="158"/>
      <c r="AT323" s="153" t="s">
        <v>148</v>
      </c>
      <c r="AU323" s="153" t="s">
        <v>84</v>
      </c>
      <c r="AV323" s="13" t="s">
        <v>84</v>
      </c>
      <c r="AW323" s="13" t="s">
        <v>31</v>
      </c>
      <c r="AX323" s="13" t="s">
        <v>74</v>
      </c>
      <c r="AY323" s="153" t="s">
        <v>139</v>
      </c>
    </row>
    <row r="324" spans="2:65" s="12" customFormat="1">
      <c r="B324" s="145"/>
      <c r="D324" s="146" t="s">
        <v>148</v>
      </c>
      <c r="E324" s="147" t="s">
        <v>1</v>
      </c>
      <c r="F324" s="148" t="s">
        <v>438</v>
      </c>
      <c r="H324" s="147" t="s">
        <v>1</v>
      </c>
      <c r="I324" s="149"/>
      <c r="L324" s="145"/>
      <c r="M324" s="150"/>
      <c r="T324" s="151"/>
      <c r="AT324" s="147" t="s">
        <v>148</v>
      </c>
      <c r="AU324" s="147" t="s">
        <v>84</v>
      </c>
      <c r="AV324" s="12" t="s">
        <v>82</v>
      </c>
      <c r="AW324" s="12" t="s">
        <v>31</v>
      </c>
      <c r="AX324" s="12" t="s">
        <v>74</v>
      </c>
      <c r="AY324" s="147" t="s">
        <v>139</v>
      </c>
    </row>
    <row r="325" spans="2:65" s="13" customFormat="1">
      <c r="B325" s="152"/>
      <c r="D325" s="146" t="s">
        <v>148</v>
      </c>
      <c r="E325" s="153" t="s">
        <v>1</v>
      </c>
      <c r="F325" s="154" t="s">
        <v>439</v>
      </c>
      <c r="H325" s="155">
        <v>9.6999999999999993</v>
      </c>
      <c r="I325" s="156"/>
      <c r="L325" s="152"/>
      <c r="M325" s="157"/>
      <c r="T325" s="158"/>
      <c r="AT325" s="153" t="s">
        <v>148</v>
      </c>
      <c r="AU325" s="153" t="s">
        <v>84</v>
      </c>
      <c r="AV325" s="13" t="s">
        <v>84</v>
      </c>
      <c r="AW325" s="13" t="s">
        <v>31</v>
      </c>
      <c r="AX325" s="13" t="s">
        <v>74</v>
      </c>
      <c r="AY325" s="153" t="s">
        <v>139</v>
      </c>
    </row>
    <row r="326" spans="2:65" s="14" customFormat="1">
      <c r="B326" s="159"/>
      <c r="D326" s="146" t="s">
        <v>148</v>
      </c>
      <c r="E326" s="160" t="s">
        <v>1</v>
      </c>
      <c r="F326" s="161" t="s">
        <v>170</v>
      </c>
      <c r="H326" s="162">
        <v>68.62</v>
      </c>
      <c r="I326" s="163"/>
      <c r="L326" s="159"/>
      <c r="M326" s="164"/>
      <c r="T326" s="165"/>
      <c r="AT326" s="160" t="s">
        <v>148</v>
      </c>
      <c r="AU326" s="160" t="s">
        <v>84</v>
      </c>
      <c r="AV326" s="14" t="s">
        <v>146</v>
      </c>
      <c r="AW326" s="14" t="s">
        <v>31</v>
      </c>
      <c r="AX326" s="14" t="s">
        <v>82</v>
      </c>
      <c r="AY326" s="160" t="s">
        <v>139</v>
      </c>
    </row>
    <row r="327" spans="2:65" s="1" customFormat="1" ht="24.2" customHeight="1">
      <c r="B327" s="32"/>
      <c r="C327" s="132" t="s">
        <v>440</v>
      </c>
      <c r="D327" s="132" t="s">
        <v>141</v>
      </c>
      <c r="E327" s="133" t="s">
        <v>441</v>
      </c>
      <c r="F327" s="134" t="s">
        <v>442</v>
      </c>
      <c r="G327" s="135" t="s">
        <v>144</v>
      </c>
      <c r="H327" s="136">
        <v>68.62</v>
      </c>
      <c r="I327" s="137"/>
      <c r="J327" s="138">
        <f>ROUND(I327*H327,2)</f>
        <v>0</v>
      </c>
      <c r="K327" s="134" t="s">
        <v>145</v>
      </c>
      <c r="L327" s="32"/>
      <c r="M327" s="139" t="s">
        <v>1</v>
      </c>
      <c r="N327" s="140" t="s">
        <v>39</v>
      </c>
      <c r="P327" s="141">
        <f>O327*H327</f>
        <v>0</v>
      </c>
      <c r="Q327" s="141">
        <v>3.0000000000000001E-3</v>
      </c>
      <c r="R327" s="141">
        <f>Q327*H327</f>
        <v>0.20586000000000002</v>
      </c>
      <c r="S327" s="141">
        <v>0</v>
      </c>
      <c r="T327" s="142">
        <f>S327*H327</f>
        <v>0</v>
      </c>
      <c r="AR327" s="143" t="s">
        <v>146</v>
      </c>
      <c r="AT327" s="143" t="s">
        <v>141</v>
      </c>
      <c r="AU327" s="143" t="s">
        <v>84</v>
      </c>
      <c r="AY327" s="17" t="s">
        <v>139</v>
      </c>
      <c r="BE327" s="144">
        <f>IF(N327="základní",J327,0)</f>
        <v>0</v>
      </c>
      <c r="BF327" s="144">
        <f>IF(N327="snížená",J327,0)</f>
        <v>0</v>
      </c>
      <c r="BG327" s="144">
        <f>IF(N327="zákl. přenesená",J327,0)</f>
        <v>0</v>
      </c>
      <c r="BH327" s="144">
        <f>IF(N327="sníž. přenesená",J327,0)</f>
        <v>0</v>
      </c>
      <c r="BI327" s="144">
        <f>IF(N327="nulová",J327,0)</f>
        <v>0</v>
      </c>
      <c r="BJ327" s="17" t="s">
        <v>82</v>
      </c>
      <c r="BK327" s="144">
        <f>ROUND(I327*H327,2)</f>
        <v>0</v>
      </c>
      <c r="BL327" s="17" t="s">
        <v>146</v>
      </c>
      <c r="BM327" s="143" t="s">
        <v>443</v>
      </c>
    </row>
    <row r="328" spans="2:65" s="12" customFormat="1" ht="22.5">
      <c r="B328" s="145"/>
      <c r="D328" s="146" t="s">
        <v>148</v>
      </c>
      <c r="E328" s="147" t="s">
        <v>1</v>
      </c>
      <c r="F328" s="148" t="s">
        <v>415</v>
      </c>
      <c r="H328" s="147" t="s">
        <v>1</v>
      </c>
      <c r="I328" s="149"/>
      <c r="L328" s="145"/>
      <c r="M328" s="150"/>
      <c r="T328" s="151"/>
      <c r="AT328" s="147" t="s">
        <v>148</v>
      </c>
      <c r="AU328" s="147" t="s">
        <v>84</v>
      </c>
      <c r="AV328" s="12" t="s">
        <v>82</v>
      </c>
      <c r="AW328" s="12" t="s">
        <v>31</v>
      </c>
      <c r="AX328" s="12" t="s">
        <v>74</v>
      </c>
      <c r="AY328" s="147" t="s">
        <v>139</v>
      </c>
    </row>
    <row r="329" spans="2:65" s="13" customFormat="1">
      <c r="B329" s="152"/>
      <c r="D329" s="146" t="s">
        <v>148</v>
      </c>
      <c r="E329" s="153" t="s">
        <v>1</v>
      </c>
      <c r="F329" s="154" t="s">
        <v>416</v>
      </c>
      <c r="H329" s="155">
        <v>68.62</v>
      </c>
      <c r="I329" s="156"/>
      <c r="L329" s="152"/>
      <c r="M329" s="157"/>
      <c r="T329" s="158"/>
      <c r="AT329" s="153" t="s">
        <v>148</v>
      </c>
      <c r="AU329" s="153" t="s">
        <v>84</v>
      </c>
      <c r="AV329" s="13" t="s">
        <v>84</v>
      </c>
      <c r="AW329" s="13" t="s">
        <v>31</v>
      </c>
      <c r="AX329" s="13" t="s">
        <v>82</v>
      </c>
      <c r="AY329" s="153" t="s">
        <v>139</v>
      </c>
    </row>
    <row r="330" spans="2:65" s="1" customFormat="1" ht="24.2" customHeight="1">
      <c r="B330" s="32"/>
      <c r="C330" s="132" t="s">
        <v>444</v>
      </c>
      <c r="D330" s="132" t="s">
        <v>141</v>
      </c>
      <c r="E330" s="133" t="s">
        <v>445</v>
      </c>
      <c r="F330" s="134" t="s">
        <v>446</v>
      </c>
      <c r="G330" s="135" t="s">
        <v>144</v>
      </c>
      <c r="H330" s="136">
        <v>68.62</v>
      </c>
      <c r="I330" s="137"/>
      <c r="J330" s="138">
        <f>ROUND(I330*H330,2)</f>
        <v>0</v>
      </c>
      <c r="K330" s="134" t="s">
        <v>145</v>
      </c>
      <c r="L330" s="32"/>
      <c r="M330" s="139" t="s">
        <v>1</v>
      </c>
      <c r="N330" s="140" t="s">
        <v>39</v>
      </c>
      <c r="P330" s="141">
        <f>O330*H330</f>
        <v>0</v>
      </c>
      <c r="Q330" s="141">
        <v>5.1000000000000004E-3</v>
      </c>
      <c r="R330" s="141">
        <f>Q330*H330</f>
        <v>0.34996200000000005</v>
      </c>
      <c r="S330" s="141">
        <v>0</v>
      </c>
      <c r="T330" s="142">
        <f>S330*H330</f>
        <v>0</v>
      </c>
      <c r="AR330" s="143" t="s">
        <v>146</v>
      </c>
      <c r="AT330" s="143" t="s">
        <v>141</v>
      </c>
      <c r="AU330" s="143" t="s">
        <v>84</v>
      </c>
      <c r="AY330" s="17" t="s">
        <v>139</v>
      </c>
      <c r="BE330" s="144">
        <f>IF(N330="základní",J330,0)</f>
        <v>0</v>
      </c>
      <c r="BF330" s="144">
        <f>IF(N330="snížená",J330,0)</f>
        <v>0</v>
      </c>
      <c r="BG330" s="144">
        <f>IF(N330="zákl. přenesená",J330,0)</f>
        <v>0</v>
      </c>
      <c r="BH330" s="144">
        <f>IF(N330="sníž. přenesená",J330,0)</f>
        <v>0</v>
      </c>
      <c r="BI330" s="144">
        <f>IF(N330="nulová",J330,0)</f>
        <v>0</v>
      </c>
      <c r="BJ330" s="17" t="s">
        <v>82</v>
      </c>
      <c r="BK330" s="144">
        <f>ROUND(I330*H330,2)</f>
        <v>0</v>
      </c>
      <c r="BL330" s="17" t="s">
        <v>146</v>
      </c>
      <c r="BM330" s="143" t="s">
        <v>447</v>
      </c>
    </row>
    <row r="331" spans="2:65" s="12" customFormat="1">
      <c r="B331" s="145"/>
      <c r="D331" s="146" t="s">
        <v>148</v>
      </c>
      <c r="E331" s="147" t="s">
        <v>1</v>
      </c>
      <c r="F331" s="148" t="s">
        <v>420</v>
      </c>
      <c r="H331" s="147" t="s">
        <v>1</v>
      </c>
      <c r="I331" s="149"/>
      <c r="L331" s="145"/>
      <c r="M331" s="150"/>
      <c r="T331" s="151"/>
      <c r="AT331" s="147" t="s">
        <v>148</v>
      </c>
      <c r="AU331" s="147" t="s">
        <v>84</v>
      </c>
      <c r="AV331" s="12" t="s">
        <v>82</v>
      </c>
      <c r="AW331" s="12" t="s">
        <v>31</v>
      </c>
      <c r="AX331" s="12" t="s">
        <v>74</v>
      </c>
      <c r="AY331" s="147" t="s">
        <v>139</v>
      </c>
    </row>
    <row r="332" spans="2:65" s="13" customFormat="1">
      <c r="B332" s="152"/>
      <c r="D332" s="146" t="s">
        <v>148</v>
      </c>
      <c r="E332" s="153" t="s">
        <v>1</v>
      </c>
      <c r="F332" s="154" t="s">
        <v>421</v>
      </c>
      <c r="H332" s="155">
        <v>22.48</v>
      </c>
      <c r="I332" s="156"/>
      <c r="L332" s="152"/>
      <c r="M332" s="157"/>
      <c r="T332" s="158"/>
      <c r="AT332" s="153" t="s">
        <v>148</v>
      </c>
      <c r="AU332" s="153" t="s">
        <v>84</v>
      </c>
      <c r="AV332" s="13" t="s">
        <v>84</v>
      </c>
      <c r="AW332" s="13" t="s">
        <v>31</v>
      </c>
      <c r="AX332" s="13" t="s">
        <v>74</v>
      </c>
      <c r="AY332" s="153" t="s">
        <v>139</v>
      </c>
    </row>
    <row r="333" spans="2:65" s="12" customFormat="1">
      <c r="B333" s="145"/>
      <c r="D333" s="146" t="s">
        <v>148</v>
      </c>
      <c r="E333" s="147" t="s">
        <v>1</v>
      </c>
      <c r="F333" s="148" t="s">
        <v>422</v>
      </c>
      <c r="H333" s="147" t="s">
        <v>1</v>
      </c>
      <c r="I333" s="149"/>
      <c r="L333" s="145"/>
      <c r="M333" s="150"/>
      <c r="T333" s="151"/>
      <c r="AT333" s="147" t="s">
        <v>148</v>
      </c>
      <c r="AU333" s="147" t="s">
        <v>84</v>
      </c>
      <c r="AV333" s="12" t="s">
        <v>82</v>
      </c>
      <c r="AW333" s="12" t="s">
        <v>31</v>
      </c>
      <c r="AX333" s="12" t="s">
        <v>74</v>
      </c>
      <c r="AY333" s="147" t="s">
        <v>139</v>
      </c>
    </row>
    <row r="334" spans="2:65" s="13" customFormat="1">
      <c r="B334" s="152"/>
      <c r="D334" s="146" t="s">
        <v>148</v>
      </c>
      <c r="E334" s="153" t="s">
        <v>1</v>
      </c>
      <c r="F334" s="154" t="s">
        <v>423</v>
      </c>
      <c r="H334" s="155">
        <v>2.25</v>
      </c>
      <c r="I334" s="156"/>
      <c r="L334" s="152"/>
      <c r="M334" s="157"/>
      <c r="T334" s="158"/>
      <c r="AT334" s="153" t="s">
        <v>148</v>
      </c>
      <c r="AU334" s="153" t="s">
        <v>84</v>
      </c>
      <c r="AV334" s="13" t="s">
        <v>84</v>
      </c>
      <c r="AW334" s="13" t="s">
        <v>31</v>
      </c>
      <c r="AX334" s="13" t="s">
        <v>74</v>
      </c>
      <c r="AY334" s="153" t="s">
        <v>139</v>
      </c>
    </row>
    <row r="335" spans="2:65" s="12" customFormat="1">
      <c r="B335" s="145"/>
      <c r="D335" s="146" t="s">
        <v>148</v>
      </c>
      <c r="E335" s="147" t="s">
        <v>1</v>
      </c>
      <c r="F335" s="148" t="s">
        <v>424</v>
      </c>
      <c r="H335" s="147" t="s">
        <v>1</v>
      </c>
      <c r="I335" s="149"/>
      <c r="L335" s="145"/>
      <c r="M335" s="150"/>
      <c r="T335" s="151"/>
      <c r="AT335" s="147" t="s">
        <v>148</v>
      </c>
      <c r="AU335" s="147" t="s">
        <v>84</v>
      </c>
      <c r="AV335" s="12" t="s">
        <v>82</v>
      </c>
      <c r="AW335" s="12" t="s">
        <v>31</v>
      </c>
      <c r="AX335" s="12" t="s">
        <v>74</v>
      </c>
      <c r="AY335" s="147" t="s">
        <v>139</v>
      </c>
    </row>
    <row r="336" spans="2:65" s="13" customFormat="1">
      <c r="B336" s="152"/>
      <c r="D336" s="146" t="s">
        <v>148</v>
      </c>
      <c r="E336" s="153" t="s">
        <v>1</v>
      </c>
      <c r="F336" s="154" t="s">
        <v>425</v>
      </c>
      <c r="H336" s="155">
        <v>1.95</v>
      </c>
      <c r="I336" s="156"/>
      <c r="L336" s="152"/>
      <c r="M336" s="157"/>
      <c r="T336" s="158"/>
      <c r="AT336" s="153" t="s">
        <v>148</v>
      </c>
      <c r="AU336" s="153" t="s">
        <v>84</v>
      </c>
      <c r="AV336" s="13" t="s">
        <v>84</v>
      </c>
      <c r="AW336" s="13" t="s">
        <v>31</v>
      </c>
      <c r="AX336" s="13" t="s">
        <v>74</v>
      </c>
      <c r="AY336" s="153" t="s">
        <v>139</v>
      </c>
    </row>
    <row r="337" spans="2:65" s="12" customFormat="1">
      <c r="B337" s="145"/>
      <c r="D337" s="146" t="s">
        <v>148</v>
      </c>
      <c r="E337" s="147" t="s">
        <v>1</v>
      </c>
      <c r="F337" s="148" t="s">
        <v>426</v>
      </c>
      <c r="H337" s="147" t="s">
        <v>1</v>
      </c>
      <c r="I337" s="149"/>
      <c r="L337" s="145"/>
      <c r="M337" s="150"/>
      <c r="T337" s="151"/>
      <c r="AT337" s="147" t="s">
        <v>148</v>
      </c>
      <c r="AU337" s="147" t="s">
        <v>84</v>
      </c>
      <c r="AV337" s="12" t="s">
        <v>82</v>
      </c>
      <c r="AW337" s="12" t="s">
        <v>31</v>
      </c>
      <c r="AX337" s="12" t="s">
        <v>74</v>
      </c>
      <c r="AY337" s="147" t="s">
        <v>139</v>
      </c>
    </row>
    <row r="338" spans="2:65" s="13" customFormat="1">
      <c r="B338" s="152"/>
      <c r="D338" s="146" t="s">
        <v>148</v>
      </c>
      <c r="E338" s="153" t="s">
        <v>1</v>
      </c>
      <c r="F338" s="154" t="s">
        <v>427</v>
      </c>
      <c r="H338" s="155">
        <v>1.2</v>
      </c>
      <c r="I338" s="156"/>
      <c r="L338" s="152"/>
      <c r="M338" s="157"/>
      <c r="T338" s="158"/>
      <c r="AT338" s="153" t="s">
        <v>148</v>
      </c>
      <c r="AU338" s="153" t="s">
        <v>84</v>
      </c>
      <c r="AV338" s="13" t="s">
        <v>84</v>
      </c>
      <c r="AW338" s="13" t="s">
        <v>31</v>
      </c>
      <c r="AX338" s="13" t="s">
        <v>74</v>
      </c>
      <c r="AY338" s="153" t="s">
        <v>139</v>
      </c>
    </row>
    <row r="339" spans="2:65" s="12" customFormat="1">
      <c r="B339" s="145"/>
      <c r="D339" s="146" t="s">
        <v>148</v>
      </c>
      <c r="E339" s="147" t="s">
        <v>1</v>
      </c>
      <c r="F339" s="148" t="s">
        <v>428</v>
      </c>
      <c r="H339" s="147" t="s">
        <v>1</v>
      </c>
      <c r="I339" s="149"/>
      <c r="L339" s="145"/>
      <c r="M339" s="150"/>
      <c r="T339" s="151"/>
      <c r="AT339" s="147" t="s">
        <v>148</v>
      </c>
      <c r="AU339" s="147" t="s">
        <v>84</v>
      </c>
      <c r="AV339" s="12" t="s">
        <v>82</v>
      </c>
      <c r="AW339" s="12" t="s">
        <v>31</v>
      </c>
      <c r="AX339" s="12" t="s">
        <v>74</v>
      </c>
      <c r="AY339" s="147" t="s">
        <v>139</v>
      </c>
    </row>
    <row r="340" spans="2:65" s="13" customFormat="1">
      <c r="B340" s="152"/>
      <c r="D340" s="146" t="s">
        <v>148</v>
      </c>
      <c r="E340" s="153" t="s">
        <v>1</v>
      </c>
      <c r="F340" s="154" t="s">
        <v>429</v>
      </c>
      <c r="H340" s="155">
        <v>10.44</v>
      </c>
      <c r="I340" s="156"/>
      <c r="L340" s="152"/>
      <c r="M340" s="157"/>
      <c r="T340" s="158"/>
      <c r="AT340" s="153" t="s">
        <v>148</v>
      </c>
      <c r="AU340" s="153" t="s">
        <v>84</v>
      </c>
      <c r="AV340" s="13" t="s">
        <v>84</v>
      </c>
      <c r="AW340" s="13" t="s">
        <v>31</v>
      </c>
      <c r="AX340" s="13" t="s">
        <v>74</v>
      </c>
      <c r="AY340" s="153" t="s">
        <v>139</v>
      </c>
    </row>
    <row r="341" spans="2:65" s="12" customFormat="1">
      <c r="B341" s="145"/>
      <c r="D341" s="146" t="s">
        <v>148</v>
      </c>
      <c r="E341" s="147" t="s">
        <v>1</v>
      </c>
      <c r="F341" s="148" t="s">
        <v>430</v>
      </c>
      <c r="H341" s="147" t="s">
        <v>1</v>
      </c>
      <c r="I341" s="149"/>
      <c r="L341" s="145"/>
      <c r="M341" s="150"/>
      <c r="T341" s="151"/>
      <c r="AT341" s="147" t="s">
        <v>148</v>
      </c>
      <c r="AU341" s="147" t="s">
        <v>84</v>
      </c>
      <c r="AV341" s="12" t="s">
        <v>82</v>
      </c>
      <c r="AW341" s="12" t="s">
        <v>31</v>
      </c>
      <c r="AX341" s="12" t="s">
        <v>74</v>
      </c>
      <c r="AY341" s="147" t="s">
        <v>139</v>
      </c>
    </row>
    <row r="342" spans="2:65" s="13" customFormat="1">
      <c r="B342" s="152"/>
      <c r="D342" s="146" t="s">
        <v>148</v>
      </c>
      <c r="E342" s="153" t="s">
        <v>1</v>
      </c>
      <c r="F342" s="154" t="s">
        <v>431</v>
      </c>
      <c r="H342" s="155">
        <v>1.08</v>
      </c>
      <c r="I342" s="156"/>
      <c r="L342" s="152"/>
      <c r="M342" s="157"/>
      <c r="T342" s="158"/>
      <c r="AT342" s="153" t="s">
        <v>148</v>
      </c>
      <c r="AU342" s="153" t="s">
        <v>84</v>
      </c>
      <c r="AV342" s="13" t="s">
        <v>84</v>
      </c>
      <c r="AW342" s="13" t="s">
        <v>31</v>
      </c>
      <c r="AX342" s="13" t="s">
        <v>74</v>
      </c>
      <c r="AY342" s="153" t="s">
        <v>139</v>
      </c>
    </row>
    <row r="343" spans="2:65" s="12" customFormat="1">
      <c r="B343" s="145"/>
      <c r="D343" s="146" t="s">
        <v>148</v>
      </c>
      <c r="E343" s="147" t="s">
        <v>1</v>
      </c>
      <c r="F343" s="148" t="s">
        <v>432</v>
      </c>
      <c r="H343" s="147" t="s">
        <v>1</v>
      </c>
      <c r="I343" s="149"/>
      <c r="L343" s="145"/>
      <c r="M343" s="150"/>
      <c r="T343" s="151"/>
      <c r="AT343" s="147" t="s">
        <v>148</v>
      </c>
      <c r="AU343" s="147" t="s">
        <v>84</v>
      </c>
      <c r="AV343" s="12" t="s">
        <v>82</v>
      </c>
      <c r="AW343" s="12" t="s">
        <v>31</v>
      </c>
      <c r="AX343" s="12" t="s">
        <v>74</v>
      </c>
      <c r="AY343" s="147" t="s">
        <v>139</v>
      </c>
    </row>
    <row r="344" spans="2:65" s="13" customFormat="1">
      <c r="B344" s="152"/>
      <c r="D344" s="146" t="s">
        <v>148</v>
      </c>
      <c r="E344" s="153" t="s">
        <v>1</v>
      </c>
      <c r="F344" s="154" t="s">
        <v>433</v>
      </c>
      <c r="H344" s="155">
        <v>16.45</v>
      </c>
      <c r="I344" s="156"/>
      <c r="L344" s="152"/>
      <c r="M344" s="157"/>
      <c r="T344" s="158"/>
      <c r="AT344" s="153" t="s">
        <v>148</v>
      </c>
      <c r="AU344" s="153" t="s">
        <v>84</v>
      </c>
      <c r="AV344" s="13" t="s">
        <v>84</v>
      </c>
      <c r="AW344" s="13" t="s">
        <v>31</v>
      </c>
      <c r="AX344" s="13" t="s">
        <v>74</v>
      </c>
      <c r="AY344" s="153" t="s">
        <v>139</v>
      </c>
    </row>
    <row r="345" spans="2:65" s="12" customFormat="1">
      <c r="B345" s="145"/>
      <c r="D345" s="146" t="s">
        <v>148</v>
      </c>
      <c r="E345" s="147" t="s">
        <v>1</v>
      </c>
      <c r="F345" s="148" t="s">
        <v>434</v>
      </c>
      <c r="H345" s="147" t="s">
        <v>1</v>
      </c>
      <c r="I345" s="149"/>
      <c r="L345" s="145"/>
      <c r="M345" s="150"/>
      <c r="T345" s="151"/>
      <c r="AT345" s="147" t="s">
        <v>148</v>
      </c>
      <c r="AU345" s="147" t="s">
        <v>84</v>
      </c>
      <c r="AV345" s="12" t="s">
        <v>82</v>
      </c>
      <c r="AW345" s="12" t="s">
        <v>31</v>
      </c>
      <c r="AX345" s="12" t="s">
        <v>74</v>
      </c>
      <c r="AY345" s="147" t="s">
        <v>139</v>
      </c>
    </row>
    <row r="346" spans="2:65" s="13" customFormat="1">
      <c r="B346" s="152"/>
      <c r="D346" s="146" t="s">
        <v>148</v>
      </c>
      <c r="E346" s="153" t="s">
        <v>1</v>
      </c>
      <c r="F346" s="154" t="s">
        <v>435</v>
      </c>
      <c r="H346" s="155">
        <v>1.37</v>
      </c>
      <c r="I346" s="156"/>
      <c r="L346" s="152"/>
      <c r="M346" s="157"/>
      <c r="T346" s="158"/>
      <c r="AT346" s="153" t="s">
        <v>148</v>
      </c>
      <c r="AU346" s="153" t="s">
        <v>84</v>
      </c>
      <c r="AV346" s="13" t="s">
        <v>84</v>
      </c>
      <c r="AW346" s="13" t="s">
        <v>31</v>
      </c>
      <c r="AX346" s="13" t="s">
        <v>74</v>
      </c>
      <c r="AY346" s="153" t="s">
        <v>139</v>
      </c>
    </row>
    <row r="347" spans="2:65" s="12" customFormat="1">
      <c r="B347" s="145"/>
      <c r="D347" s="146" t="s">
        <v>148</v>
      </c>
      <c r="E347" s="147" t="s">
        <v>1</v>
      </c>
      <c r="F347" s="148" t="s">
        <v>436</v>
      </c>
      <c r="H347" s="147" t="s">
        <v>1</v>
      </c>
      <c r="I347" s="149"/>
      <c r="L347" s="145"/>
      <c r="M347" s="150"/>
      <c r="T347" s="151"/>
      <c r="AT347" s="147" t="s">
        <v>148</v>
      </c>
      <c r="AU347" s="147" t="s">
        <v>84</v>
      </c>
      <c r="AV347" s="12" t="s">
        <v>82</v>
      </c>
      <c r="AW347" s="12" t="s">
        <v>31</v>
      </c>
      <c r="AX347" s="12" t="s">
        <v>74</v>
      </c>
      <c r="AY347" s="147" t="s">
        <v>139</v>
      </c>
    </row>
    <row r="348" spans="2:65" s="13" customFormat="1">
      <c r="B348" s="152"/>
      <c r="D348" s="146" t="s">
        <v>148</v>
      </c>
      <c r="E348" s="153" t="s">
        <v>1</v>
      </c>
      <c r="F348" s="154" t="s">
        <v>437</v>
      </c>
      <c r="H348" s="155">
        <v>1.7</v>
      </c>
      <c r="I348" s="156"/>
      <c r="L348" s="152"/>
      <c r="M348" s="157"/>
      <c r="T348" s="158"/>
      <c r="AT348" s="153" t="s">
        <v>148</v>
      </c>
      <c r="AU348" s="153" t="s">
        <v>84</v>
      </c>
      <c r="AV348" s="13" t="s">
        <v>84</v>
      </c>
      <c r="AW348" s="13" t="s">
        <v>31</v>
      </c>
      <c r="AX348" s="13" t="s">
        <v>74</v>
      </c>
      <c r="AY348" s="153" t="s">
        <v>139</v>
      </c>
    </row>
    <row r="349" spans="2:65" s="12" customFormat="1">
      <c r="B349" s="145"/>
      <c r="D349" s="146" t="s">
        <v>148</v>
      </c>
      <c r="E349" s="147" t="s">
        <v>1</v>
      </c>
      <c r="F349" s="148" t="s">
        <v>438</v>
      </c>
      <c r="H349" s="147" t="s">
        <v>1</v>
      </c>
      <c r="I349" s="149"/>
      <c r="L349" s="145"/>
      <c r="M349" s="150"/>
      <c r="T349" s="151"/>
      <c r="AT349" s="147" t="s">
        <v>148</v>
      </c>
      <c r="AU349" s="147" t="s">
        <v>84</v>
      </c>
      <c r="AV349" s="12" t="s">
        <v>82</v>
      </c>
      <c r="AW349" s="12" t="s">
        <v>31</v>
      </c>
      <c r="AX349" s="12" t="s">
        <v>74</v>
      </c>
      <c r="AY349" s="147" t="s">
        <v>139</v>
      </c>
    </row>
    <row r="350" spans="2:65" s="13" customFormat="1">
      <c r="B350" s="152"/>
      <c r="D350" s="146" t="s">
        <v>148</v>
      </c>
      <c r="E350" s="153" t="s">
        <v>1</v>
      </c>
      <c r="F350" s="154" t="s">
        <v>439</v>
      </c>
      <c r="H350" s="155">
        <v>9.6999999999999993</v>
      </c>
      <c r="I350" s="156"/>
      <c r="L350" s="152"/>
      <c r="M350" s="157"/>
      <c r="T350" s="158"/>
      <c r="AT350" s="153" t="s">
        <v>148</v>
      </c>
      <c r="AU350" s="153" t="s">
        <v>84</v>
      </c>
      <c r="AV350" s="13" t="s">
        <v>84</v>
      </c>
      <c r="AW350" s="13" t="s">
        <v>31</v>
      </c>
      <c r="AX350" s="13" t="s">
        <v>74</v>
      </c>
      <c r="AY350" s="153" t="s">
        <v>139</v>
      </c>
    </row>
    <row r="351" spans="2:65" s="14" customFormat="1">
      <c r="B351" s="159"/>
      <c r="D351" s="146" t="s">
        <v>148</v>
      </c>
      <c r="E351" s="160" t="s">
        <v>1</v>
      </c>
      <c r="F351" s="161" t="s">
        <v>170</v>
      </c>
      <c r="H351" s="162">
        <v>68.62</v>
      </c>
      <c r="I351" s="163"/>
      <c r="L351" s="159"/>
      <c r="M351" s="164"/>
      <c r="T351" s="165"/>
      <c r="AT351" s="160" t="s">
        <v>148</v>
      </c>
      <c r="AU351" s="160" t="s">
        <v>84</v>
      </c>
      <c r="AV351" s="14" t="s">
        <v>146</v>
      </c>
      <c r="AW351" s="14" t="s">
        <v>31</v>
      </c>
      <c r="AX351" s="14" t="s">
        <v>82</v>
      </c>
      <c r="AY351" s="160" t="s">
        <v>139</v>
      </c>
    </row>
    <row r="352" spans="2:65" s="1" customFormat="1" ht="24.2" customHeight="1">
      <c r="B352" s="32"/>
      <c r="C352" s="132" t="s">
        <v>448</v>
      </c>
      <c r="D352" s="132" t="s">
        <v>141</v>
      </c>
      <c r="E352" s="133" t="s">
        <v>449</v>
      </c>
      <c r="F352" s="134" t="s">
        <v>450</v>
      </c>
      <c r="G352" s="135" t="s">
        <v>144</v>
      </c>
      <c r="H352" s="136">
        <v>294.70600000000002</v>
      </c>
      <c r="I352" s="137"/>
      <c r="J352" s="138">
        <f>ROUND(I352*H352,2)</f>
        <v>0</v>
      </c>
      <c r="K352" s="134" t="s">
        <v>145</v>
      </c>
      <c r="L352" s="32"/>
      <c r="M352" s="139" t="s">
        <v>1</v>
      </c>
      <c r="N352" s="140" t="s">
        <v>39</v>
      </c>
      <c r="P352" s="141">
        <f>O352*H352</f>
        <v>0</v>
      </c>
      <c r="Q352" s="141">
        <v>2.5999999999999998E-4</v>
      </c>
      <c r="R352" s="141">
        <f>Q352*H352</f>
        <v>7.6623559999999993E-2</v>
      </c>
      <c r="S352" s="141">
        <v>0</v>
      </c>
      <c r="T352" s="142">
        <f>S352*H352</f>
        <v>0</v>
      </c>
      <c r="AR352" s="143" t="s">
        <v>146</v>
      </c>
      <c r="AT352" s="143" t="s">
        <v>141</v>
      </c>
      <c r="AU352" s="143" t="s">
        <v>84</v>
      </c>
      <c r="AY352" s="17" t="s">
        <v>139</v>
      </c>
      <c r="BE352" s="144">
        <f>IF(N352="základní",J352,0)</f>
        <v>0</v>
      </c>
      <c r="BF352" s="144">
        <f>IF(N352="snížená",J352,0)</f>
        <v>0</v>
      </c>
      <c r="BG352" s="144">
        <f>IF(N352="zákl. přenesená",J352,0)</f>
        <v>0</v>
      </c>
      <c r="BH352" s="144">
        <f>IF(N352="sníž. přenesená",J352,0)</f>
        <v>0</v>
      </c>
      <c r="BI352" s="144">
        <f>IF(N352="nulová",J352,0)</f>
        <v>0</v>
      </c>
      <c r="BJ352" s="17" t="s">
        <v>82</v>
      </c>
      <c r="BK352" s="144">
        <f>ROUND(I352*H352,2)</f>
        <v>0</v>
      </c>
      <c r="BL352" s="17" t="s">
        <v>146</v>
      </c>
      <c r="BM352" s="143" t="s">
        <v>451</v>
      </c>
    </row>
    <row r="353" spans="2:65" s="12" customFormat="1" ht="22.5">
      <c r="B353" s="145"/>
      <c r="D353" s="146" t="s">
        <v>148</v>
      </c>
      <c r="E353" s="147" t="s">
        <v>1</v>
      </c>
      <c r="F353" s="148" t="s">
        <v>452</v>
      </c>
      <c r="H353" s="147" t="s">
        <v>1</v>
      </c>
      <c r="I353" s="149"/>
      <c r="L353" s="145"/>
      <c r="M353" s="150"/>
      <c r="T353" s="151"/>
      <c r="AT353" s="147" t="s">
        <v>148</v>
      </c>
      <c r="AU353" s="147" t="s">
        <v>84</v>
      </c>
      <c r="AV353" s="12" t="s">
        <v>82</v>
      </c>
      <c r="AW353" s="12" t="s">
        <v>31</v>
      </c>
      <c r="AX353" s="12" t="s">
        <v>74</v>
      </c>
      <c r="AY353" s="147" t="s">
        <v>139</v>
      </c>
    </row>
    <row r="354" spans="2:65" s="13" customFormat="1">
      <c r="B354" s="152"/>
      <c r="D354" s="146" t="s">
        <v>148</v>
      </c>
      <c r="E354" s="153" t="s">
        <v>1</v>
      </c>
      <c r="F354" s="154" t="s">
        <v>453</v>
      </c>
      <c r="H354" s="155">
        <v>294.70600000000002</v>
      </c>
      <c r="I354" s="156"/>
      <c r="L354" s="152"/>
      <c r="M354" s="157"/>
      <c r="T354" s="158"/>
      <c r="AT354" s="153" t="s">
        <v>148</v>
      </c>
      <c r="AU354" s="153" t="s">
        <v>84</v>
      </c>
      <c r="AV354" s="13" t="s">
        <v>84</v>
      </c>
      <c r="AW354" s="13" t="s">
        <v>31</v>
      </c>
      <c r="AX354" s="13" t="s">
        <v>82</v>
      </c>
      <c r="AY354" s="153" t="s">
        <v>139</v>
      </c>
    </row>
    <row r="355" spans="2:65" s="1" customFormat="1" ht="21.75" customHeight="1">
      <c r="B355" s="32"/>
      <c r="C355" s="132" t="s">
        <v>454</v>
      </c>
      <c r="D355" s="132" t="s">
        <v>141</v>
      </c>
      <c r="E355" s="133" t="s">
        <v>455</v>
      </c>
      <c r="F355" s="134" t="s">
        <v>456</v>
      </c>
      <c r="G355" s="135" t="s">
        <v>144</v>
      </c>
      <c r="H355" s="136">
        <v>6</v>
      </c>
      <c r="I355" s="137"/>
      <c r="J355" s="138">
        <f>ROUND(I355*H355,2)</f>
        <v>0</v>
      </c>
      <c r="K355" s="134" t="s">
        <v>145</v>
      </c>
      <c r="L355" s="32"/>
      <c r="M355" s="139" t="s">
        <v>1</v>
      </c>
      <c r="N355" s="140" t="s">
        <v>39</v>
      </c>
      <c r="P355" s="141">
        <f>O355*H355</f>
        <v>0</v>
      </c>
      <c r="Q355" s="141">
        <v>5.6000000000000001E-2</v>
      </c>
      <c r="R355" s="141">
        <f>Q355*H355</f>
        <v>0.33600000000000002</v>
      </c>
      <c r="S355" s="141">
        <v>0</v>
      </c>
      <c r="T355" s="142">
        <f>S355*H355</f>
        <v>0</v>
      </c>
      <c r="AR355" s="143" t="s">
        <v>146</v>
      </c>
      <c r="AT355" s="143" t="s">
        <v>141</v>
      </c>
      <c r="AU355" s="143" t="s">
        <v>84</v>
      </c>
      <c r="AY355" s="17" t="s">
        <v>139</v>
      </c>
      <c r="BE355" s="144">
        <f>IF(N355="základní",J355,0)</f>
        <v>0</v>
      </c>
      <c r="BF355" s="144">
        <f>IF(N355="snížená",J355,0)</f>
        <v>0</v>
      </c>
      <c r="BG355" s="144">
        <f>IF(N355="zákl. přenesená",J355,0)</f>
        <v>0</v>
      </c>
      <c r="BH355" s="144">
        <f>IF(N355="sníž. přenesená",J355,0)</f>
        <v>0</v>
      </c>
      <c r="BI355" s="144">
        <f>IF(N355="nulová",J355,0)</f>
        <v>0</v>
      </c>
      <c r="BJ355" s="17" t="s">
        <v>82</v>
      </c>
      <c r="BK355" s="144">
        <f>ROUND(I355*H355,2)</f>
        <v>0</v>
      </c>
      <c r="BL355" s="17" t="s">
        <v>146</v>
      </c>
      <c r="BM355" s="143" t="s">
        <v>457</v>
      </c>
    </row>
    <row r="356" spans="2:65" s="1" customFormat="1" ht="24.2" customHeight="1">
      <c r="B356" s="32"/>
      <c r="C356" s="132" t="s">
        <v>458</v>
      </c>
      <c r="D356" s="132" t="s">
        <v>141</v>
      </c>
      <c r="E356" s="133" t="s">
        <v>459</v>
      </c>
      <c r="F356" s="134" t="s">
        <v>452</v>
      </c>
      <c r="G356" s="135" t="s">
        <v>144</v>
      </c>
      <c r="H356" s="136">
        <v>197.37200000000001</v>
      </c>
      <c r="I356" s="137"/>
      <c r="J356" s="138">
        <f>ROUND(I356*H356,2)</f>
        <v>0</v>
      </c>
      <c r="K356" s="134" t="s">
        <v>145</v>
      </c>
      <c r="L356" s="32"/>
      <c r="M356" s="139" t="s">
        <v>1</v>
      </c>
      <c r="N356" s="140" t="s">
        <v>39</v>
      </c>
      <c r="P356" s="141">
        <f>O356*H356</f>
        <v>0</v>
      </c>
      <c r="Q356" s="141">
        <v>4.3800000000000002E-3</v>
      </c>
      <c r="R356" s="141">
        <f>Q356*H356</f>
        <v>0.8644893600000001</v>
      </c>
      <c r="S356" s="141">
        <v>0</v>
      </c>
      <c r="T356" s="142">
        <f>S356*H356</f>
        <v>0</v>
      </c>
      <c r="AR356" s="143" t="s">
        <v>146</v>
      </c>
      <c r="AT356" s="143" t="s">
        <v>141</v>
      </c>
      <c r="AU356" s="143" t="s">
        <v>84</v>
      </c>
      <c r="AY356" s="17" t="s">
        <v>139</v>
      </c>
      <c r="BE356" s="144">
        <f>IF(N356="základní",J356,0)</f>
        <v>0</v>
      </c>
      <c r="BF356" s="144">
        <f>IF(N356="snížená",J356,0)</f>
        <v>0</v>
      </c>
      <c r="BG356" s="144">
        <f>IF(N356="zákl. přenesená",J356,0)</f>
        <v>0</v>
      </c>
      <c r="BH356" s="144">
        <f>IF(N356="sníž. přenesená",J356,0)</f>
        <v>0</v>
      </c>
      <c r="BI356" s="144">
        <f>IF(N356="nulová",J356,0)</f>
        <v>0</v>
      </c>
      <c r="BJ356" s="17" t="s">
        <v>82</v>
      </c>
      <c r="BK356" s="144">
        <f>ROUND(I356*H356,2)</f>
        <v>0</v>
      </c>
      <c r="BL356" s="17" t="s">
        <v>146</v>
      </c>
      <c r="BM356" s="143" t="s">
        <v>460</v>
      </c>
    </row>
    <row r="357" spans="2:65" s="12" customFormat="1">
      <c r="B357" s="145"/>
      <c r="D357" s="146" t="s">
        <v>148</v>
      </c>
      <c r="E357" s="147" t="s">
        <v>1</v>
      </c>
      <c r="F357" s="148" t="s">
        <v>461</v>
      </c>
      <c r="H357" s="147" t="s">
        <v>1</v>
      </c>
      <c r="I357" s="149"/>
      <c r="L357" s="145"/>
      <c r="M357" s="150"/>
      <c r="T357" s="151"/>
      <c r="AT357" s="147" t="s">
        <v>148</v>
      </c>
      <c r="AU357" s="147" t="s">
        <v>84</v>
      </c>
      <c r="AV357" s="12" t="s">
        <v>82</v>
      </c>
      <c r="AW357" s="12" t="s">
        <v>31</v>
      </c>
      <c r="AX357" s="12" t="s">
        <v>74</v>
      </c>
      <c r="AY357" s="147" t="s">
        <v>139</v>
      </c>
    </row>
    <row r="358" spans="2:65" s="12" customFormat="1">
      <c r="B358" s="145"/>
      <c r="D358" s="146" t="s">
        <v>148</v>
      </c>
      <c r="E358" s="147" t="s">
        <v>1</v>
      </c>
      <c r="F358" s="148" t="s">
        <v>420</v>
      </c>
      <c r="H358" s="147" t="s">
        <v>1</v>
      </c>
      <c r="I358" s="149"/>
      <c r="L358" s="145"/>
      <c r="M358" s="150"/>
      <c r="T358" s="151"/>
      <c r="AT358" s="147" t="s">
        <v>148</v>
      </c>
      <c r="AU358" s="147" t="s">
        <v>84</v>
      </c>
      <c r="AV358" s="12" t="s">
        <v>82</v>
      </c>
      <c r="AW358" s="12" t="s">
        <v>31</v>
      </c>
      <c r="AX358" s="12" t="s">
        <v>74</v>
      </c>
      <c r="AY358" s="147" t="s">
        <v>139</v>
      </c>
    </row>
    <row r="359" spans="2:65" s="13" customFormat="1">
      <c r="B359" s="152"/>
      <c r="D359" s="146" t="s">
        <v>148</v>
      </c>
      <c r="E359" s="153" t="s">
        <v>1</v>
      </c>
      <c r="F359" s="154" t="s">
        <v>462</v>
      </c>
      <c r="H359" s="155">
        <v>61.56</v>
      </c>
      <c r="I359" s="156"/>
      <c r="L359" s="152"/>
      <c r="M359" s="157"/>
      <c r="T359" s="158"/>
      <c r="AT359" s="153" t="s">
        <v>148</v>
      </c>
      <c r="AU359" s="153" t="s">
        <v>84</v>
      </c>
      <c r="AV359" s="13" t="s">
        <v>84</v>
      </c>
      <c r="AW359" s="13" t="s">
        <v>31</v>
      </c>
      <c r="AX359" s="13" t="s">
        <v>74</v>
      </c>
      <c r="AY359" s="153" t="s">
        <v>139</v>
      </c>
    </row>
    <row r="360" spans="2:65" s="13" customFormat="1">
      <c r="B360" s="152"/>
      <c r="D360" s="146" t="s">
        <v>148</v>
      </c>
      <c r="E360" s="153" t="s">
        <v>1</v>
      </c>
      <c r="F360" s="154" t="s">
        <v>463</v>
      </c>
      <c r="H360" s="155">
        <v>-0.34799999999999998</v>
      </c>
      <c r="I360" s="156"/>
      <c r="L360" s="152"/>
      <c r="M360" s="157"/>
      <c r="T360" s="158"/>
      <c r="AT360" s="153" t="s">
        <v>148</v>
      </c>
      <c r="AU360" s="153" t="s">
        <v>84</v>
      </c>
      <c r="AV360" s="13" t="s">
        <v>84</v>
      </c>
      <c r="AW360" s="13" t="s">
        <v>31</v>
      </c>
      <c r="AX360" s="13" t="s">
        <v>74</v>
      </c>
      <c r="AY360" s="153" t="s">
        <v>139</v>
      </c>
    </row>
    <row r="361" spans="2:65" s="13" customFormat="1">
      <c r="B361" s="152"/>
      <c r="D361" s="146" t="s">
        <v>148</v>
      </c>
      <c r="E361" s="153" t="s">
        <v>1</v>
      </c>
      <c r="F361" s="154" t="s">
        <v>464</v>
      </c>
      <c r="H361" s="155">
        <v>-1.8</v>
      </c>
      <c r="I361" s="156"/>
      <c r="L361" s="152"/>
      <c r="M361" s="157"/>
      <c r="T361" s="158"/>
      <c r="AT361" s="153" t="s">
        <v>148</v>
      </c>
      <c r="AU361" s="153" t="s">
        <v>84</v>
      </c>
      <c r="AV361" s="13" t="s">
        <v>84</v>
      </c>
      <c r="AW361" s="13" t="s">
        <v>31</v>
      </c>
      <c r="AX361" s="13" t="s">
        <v>74</v>
      </c>
      <c r="AY361" s="153" t="s">
        <v>139</v>
      </c>
    </row>
    <row r="362" spans="2:65" s="13" customFormat="1">
      <c r="B362" s="152"/>
      <c r="D362" s="146" t="s">
        <v>148</v>
      </c>
      <c r="E362" s="153" t="s">
        <v>1</v>
      </c>
      <c r="F362" s="154" t="s">
        <v>465</v>
      </c>
      <c r="H362" s="155">
        <v>-0.52500000000000002</v>
      </c>
      <c r="I362" s="156"/>
      <c r="L362" s="152"/>
      <c r="M362" s="157"/>
      <c r="T362" s="158"/>
      <c r="AT362" s="153" t="s">
        <v>148</v>
      </c>
      <c r="AU362" s="153" t="s">
        <v>84</v>
      </c>
      <c r="AV362" s="13" t="s">
        <v>84</v>
      </c>
      <c r="AW362" s="13" t="s">
        <v>31</v>
      </c>
      <c r="AX362" s="13" t="s">
        <v>74</v>
      </c>
      <c r="AY362" s="153" t="s">
        <v>139</v>
      </c>
    </row>
    <row r="363" spans="2:65" s="13" customFormat="1">
      <c r="B363" s="152"/>
      <c r="D363" s="146" t="s">
        <v>148</v>
      </c>
      <c r="E363" s="153" t="s">
        <v>1</v>
      </c>
      <c r="F363" s="154" t="s">
        <v>466</v>
      </c>
      <c r="H363" s="155">
        <v>0.32</v>
      </c>
      <c r="I363" s="156"/>
      <c r="L363" s="152"/>
      <c r="M363" s="157"/>
      <c r="T363" s="158"/>
      <c r="AT363" s="153" t="s">
        <v>148</v>
      </c>
      <c r="AU363" s="153" t="s">
        <v>84</v>
      </c>
      <c r="AV363" s="13" t="s">
        <v>84</v>
      </c>
      <c r="AW363" s="13" t="s">
        <v>31</v>
      </c>
      <c r="AX363" s="13" t="s">
        <v>74</v>
      </c>
      <c r="AY363" s="153" t="s">
        <v>139</v>
      </c>
    </row>
    <row r="364" spans="2:65" s="13" customFormat="1">
      <c r="B364" s="152"/>
      <c r="D364" s="146" t="s">
        <v>148</v>
      </c>
      <c r="E364" s="153" t="s">
        <v>1</v>
      </c>
      <c r="F364" s="154" t="s">
        <v>467</v>
      </c>
      <c r="H364" s="155">
        <v>0.374</v>
      </c>
      <c r="I364" s="156"/>
      <c r="L364" s="152"/>
      <c r="M364" s="157"/>
      <c r="T364" s="158"/>
      <c r="AT364" s="153" t="s">
        <v>148</v>
      </c>
      <c r="AU364" s="153" t="s">
        <v>84</v>
      </c>
      <c r="AV364" s="13" t="s">
        <v>84</v>
      </c>
      <c r="AW364" s="13" t="s">
        <v>31</v>
      </c>
      <c r="AX364" s="13" t="s">
        <v>74</v>
      </c>
      <c r="AY364" s="153" t="s">
        <v>139</v>
      </c>
    </row>
    <row r="365" spans="2:65" s="12" customFormat="1">
      <c r="B365" s="145"/>
      <c r="D365" s="146" t="s">
        <v>148</v>
      </c>
      <c r="E365" s="147" t="s">
        <v>1</v>
      </c>
      <c r="F365" s="148" t="s">
        <v>422</v>
      </c>
      <c r="H365" s="147" t="s">
        <v>1</v>
      </c>
      <c r="I365" s="149"/>
      <c r="L365" s="145"/>
      <c r="M365" s="150"/>
      <c r="T365" s="151"/>
      <c r="AT365" s="147" t="s">
        <v>148</v>
      </c>
      <c r="AU365" s="147" t="s">
        <v>84</v>
      </c>
      <c r="AV365" s="12" t="s">
        <v>82</v>
      </c>
      <c r="AW365" s="12" t="s">
        <v>31</v>
      </c>
      <c r="AX365" s="12" t="s">
        <v>74</v>
      </c>
      <c r="AY365" s="147" t="s">
        <v>139</v>
      </c>
    </row>
    <row r="366" spans="2:65" s="13" customFormat="1">
      <c r="B366" s="152"/>
      <c r="D366" s="146" t="s">
        <v>148</v>
      </c>
      <c r="E366" s="153" t="s">
        <v>1</v>
      </c>
      <c r="F366" s="154" t="s">
        <v>468</v>
      </c>
      <c r="H366" s="155">
        <v>17.100000000000001</v>
      </c>
      <c r="I366" s="156"/>
      <c r="L366" s="152"/>
      <c r="M366" s="157"/>
      <c r="T366" s="158"/>
      <c r="AT366" s="153" t="s">
        <v>148</v>
      </c>
      <c r="AU366" s="153" t="s">
        <v>84</v>
      </c>
      <c r="AV366" s="13" t="s">
        <v>84</v>
      </c>
      <c r="AW366" s="13" t="s">
        <v>31</v>
      </c>
      <c r="AX366" s="13" t="s">
        <v>74</v>
      </c>
      <c r="AY366" s="153" t="s">
        <v>139</v>
      </c>
    </row>
    <row r="367" spans="2:65" s="13" customFormat="1">
      <c r="B367" s="152"/>
      <c r="D367" s="146" t="s">
        <v>148</v>
      </c>
      <c r="E367" s="153" t="s">
        <v>1</v>
      </c>
      <c r="F367" s="154" t="s">
        <v>469</v>
      </c>
      <c r="H367" s="155">
        <v>-1.6</v>
      </c>
      <c r="I367" s="156"/>
      <c r="L367" s="152"/>
      <c r="M367" s="157"/>
      <c r="T367" s="158"/>
      <c r="AT367" s="153" t="s">
        <v>148</v>
      </c>
      <c r="AU367" s="153" t="s">
        <v>84</v>
      </c>
      <c r="AV367" s="13" t="s">
        <v>84</v>
      </c>
      <c r="AW367" s="13" t="s">
        <v>31</v>
      </c>
      <c r="AX367" s="13" t="s">
        <v>74</v>
      </c>
      <c r="AY367" s="153" t="s">
        <v>139</v>
      </c>
    </row>
    <row r="368" spans="2:65" s="12" customFormat="1">
      <c r="B368" s="145"/>
      <c r="D368" s="146" t="s">
        <v>148</v>
      </c>
      <c r="E368" s="147" t="s">
        <v>1</v>
      </c>
      <c r="F368" s="148" t="s">
        <v>424</v>
      </c>
      <c r="H368" s="147" t="s">
        <v>1</v>
      </c>
      <c r="I368" s="149"/>
      <c r="L368" s="145"/>
      <c r="M368" s="150"/>
      <c r="T368" s="151"/>
      <c r="AT368" s="147" t="s">
        <v>148</v>
      </c>
      <c r="AU368" s="147" t="s">
        <v>84</v>
      </c>
      <c r="AV368" s="12" t="s">
        <v>82</v>
      </c>
      <c r="AW368" s="12" t="s">
        <v>31</v>
      </c>
      <c r="AX368" s="12" t="s">
        <v>74</v>
      </c>
      <c r="AY368" s="147" t="s">
        <v>139</v>
      </c>
    </row>
    <row r="369" spans="2:51" s="13" customFormat="1">
      <c r="B369" s="152"/>
      <c r="D369" s="146" t="s">
        <v>148</v>
      </c>
      <c r="E369" s="153" t="s">
        <v>1</v>
      </c>
      <c r="F369" s="154" t="s">
        <v>470</v>
      </c>
      <c r="H369" s="155">
        <v>15.96</v>
      </c>
      <c r="I369" s="156"/>
      <c r="L369" s="152"/>
      <c r="M369" s="157"/>
      <c r="T369" s="158"/>
      <c r="AT369" s="153" t="s">
        <v>148</v>
      </c>
      <c r="AU369" s="153" t="s">
        <v>84</v>
      </c>
      <c r="AV369" s="13" t="s">
        <v>84</v>
      </c>
      <c r="AW369" s="13" t="s">
        <v>31</v>
      </c>
      <c r="AX369" s="13" t="s">
        <v>74</v>
      </c>
      <c r="AY369" s="153" t="s">
        <v>139</v>
      </c>
    </row>
    <row r="370" spans="2:51" s="13" customFormat="1">
      <c r="B370" s="152"/>
      <c r="D370" s="146" t="s">
        <v>148</v>
      </c>
      <c r="E370" s="153" t="s">
        <v>1</v>
      </c>
      <c r="F370" s="154" t="s">
        <v>469</v>
      </c>
      <c r="H370" s="155">
        <v>-1.6</v>
      </c>
      <c r="I370" s="156"/>
      <c r="L370" s="152"/>
      <c r="M370" s="157"/>
      <c r="T370" s="158"/>
      <c r="AT370" s="153" t="s">
        <v>148</v>
      </c>
      <c r="AU370" s="153" t="s">
        <v>84</v>
      </c>
      <c r="AV370" s="13" t="s">
        <v>84</v>
      </c>
      <c r="AW370" s="13" t="s">
        <v>31</v>
      </c>
      <c r="AX370" s="13" t="s">
        <v>74</v>
      </c>
      <c r="AY370" s="153" t="s">
        <v>139</v>
      </c>
    </row>
    <row r="371" spans="2:51" s="13" customFormat="1">
      <c r="B371" s="152"/>
      <c r="D371" s="146" t="s">
        <v>148</v>
      </c>
      <c r="E371" s="153" t="s">
        <v>1</v>
      </c>
      <c r="F371" s="154" t="s">
        <v>336</v>
      </c>
      <c r="H371" s="155">
        <v>-1.2</v>
      </c>
      <c r="I371" s="156"/>
      <c r="L371" s="152"/>
      <c r="M371" s="157"/>
      <c r="T371" s="158"/>
      <c r="AT371" s="153" t="s">
        <v>148</v>
      </c>
      <c r="AU371" s="153" t="s">
        <v>84</v>
      </c>
      <c r="AV371" s="13" t="s">
        <v>84</v>
      </c>
      <c r="AW371" s="13" t="s">
        <v>31</v>
      </c>
      <c r="AX371" s="13" t="s">
        <v>74</v>
      </c>
      <c r="AY371" s="153" t="s">
        <v>139</v>
      </c>
    </row>
    <row r="372" spans="2:51" s="12" customFormat="1">
      <c r="B372" s="145"/>
      <c r="D372" s="146" t="s">
        <v>148</v>
      </c>
      <c r="E372" s="147" t="s">
        <v>1</v>
      </c>
      <c r="F372" s="148" t="s">
        <v>426</v>
      </c>
      <c r="H372" s="147" t="s">
        <v>1</v>
      </c>
      <c r="I372" s="149"/>
      <c r="L372" s="145"/>
      <c r="M372" s="150"/>
      <c r="T372" s="151"/>
      <c r="AT372" s="147" t="s">
        <v>148</v>
      </c>
      <c r="AU372" s="147" t="s">
        <v>84</v>
      </c>
      <c r="AV372" s="12" t="s">
        <v>82</v>
      </c>
      <c r="AW372" s="12" t="s">
        <v>31</v>
      </c>
      <c r="AX372" s="12" t="s">
        <v>74</v>
      </c>
      <c r="AY372" s="147" t="s">
        <v>139</v>
      </c>
    </row>
    <row r="373" spans="2:51" s="13" customFormat="1">
      <c r="B373" s="152"/>
      <c r="D373" s="146" t="s">
        <v>148</v>
      </c>
      <c r="E373" s="153" t="s">
        <v>1</v>
      </c>
      <c r="F373" s="154" t="s">
        <v>471</v>
      </c>
      <c r="H373" s="155">
        <v>13.11</v>
      </c>
      <c r="I373" s="156"/>
      <c r="L373" s="152"/>
      <c r="M373" s="157"/>
      <c r="T373" s="158"/>
      <c r="AT373" s="153" t="s">
        <v>148</v>
      </c>
      <c r="AU373" s="153" t="s">
        <v>84</v>
      </c>
      <c r="AV373" s="13" t="s">
        <v>84</v>
      </c>
      <c r="AW373" s="13" t="s">
        <v>31</v>
      </c>
      <c r="AX373" s="13" t="s">
        <v>74</v>
      </c>
      <c r="AY373" s="153" t="s">
        <v>139</v>
      </c>
    </row>
    <row r="374" spans="2:51" s="13" customFormat="1">
      <c r="B374" s="152"/>
      <c r="D374" s="146" t="s">
        <v>148</v>
      </c>
      <c r="E374" s="153" t="s">
        <v>1</v>
      </c>
      <c r="F374" s="154" t="s">
        <v>466</v>
      </c>
      <c r="H374" s="155">
        <v>0.32</v>
      </c>
      <c r="I374" s="156"/>
      <c r="L374" s="152"/>
      <c r="M374" s="157"/>
      <c r="T374" s="158"/>
      <c r="AT374" s="153" t="s">
        <v>148</v>
      </c>
      <c r="AU374" s="153" t="s">
        <v>84</v>
      </c>
      <c r="AV374" s="13" t="s">
        <v>84</v>
      </c>
      <c r="AW374" s="13" t="s">
        <v>31</v>
      </c>
      <c r="AX374" s="13" t="s">
        <v>74</v>
      </c>
      <c r="AY374" s="153" t="s">
        <v>139</v>
      </c>
    </row>
    <row r="375" spans="2:51" s="13" customFormat="1">
      <c r="B375" s="152"/>
      <c r="D375" s="146" t="s">
        <v>148</v>
      </c>
      <c r="E375" s="153" t="s">
        <v>1</v>
      </c>
      <c r="F375" s="154" t="s">
        <v>336</v>
      </c>
      <c r="H375" s="155">
        <v>-1.2</v>
      </c>
      <c r="I375" s="156"/>
      <c r="L375" s="152"/>
      <c r="M375" s="157"/>
      <c r="T375" s="158"/>
      <c r="AT375" s="153" t="s">
        <v>148</v>
      </c>
      <c r="AU375" s="153" t="s">
        <v>84</v>
      </c>
      <c r="AV375" s="13" t="s">
        <v>84</v>
      </c>
      <c r="AW375" s="13" t="s">
        <v>31</v>
      </c>
      <c r="AX375" s="13" t="s">
        <v>74</v>
      </c>
      <c r="AY375" s="153" t="s">
        <v>139</v>
      </c>
    </row>
    <row r="376" spans="2:51" s="13" customFormat="1">
      <c r="B376" s="152"/>
      <c r="D376" s="146" t="s">
        <v>148</v>
      </c>
      <c r="E376" s="153" t="s">
        <v>1</v>
      </c>
      <c r="F376" s="154" t="s">
        <v>463</v>
      </c>
      <c r="H376" s="155">
        <v>-0.34799999999999998</v>
      </c>
      <c r="I376" s="156"/>
      <c r="L376" s="152"/>
      <c r="M376" s="157"/>
      <c r="T376" s="158"/>
      <c r="AT376" s="153" t="s">
        <v>148</v>
      </c>
      <c r="AU376" s="153" t="s">
        <v>84</v>
      </c>
      <c r="AV376" s="13" t="s">
        <v>84</v>
      </c>
      <c r="AW376" s="13" t="s">
        <v>31</v>
      </c>
      <c r="AX376" s="13" t="s">
        <v>74</v>
      </c>
      <c r="AY376" s="153" t="s">
        <v>139</v>
      </c>
    </row>
    <row r="377" spans="2:51" s="12" customFormat="1">
      <c r="B377" s="145"/>
      <c r="D377" s="146" t="s">
        <v>148</v>
      </c>
      <c r="E377" s="147" t="s">
        <v>1</v>
      </c>
      <c r="F377" s="148" t="s">
        <v>428</v>
      </c>
      <c r="H377" s="147" t="s">
        <v>1</v>
      </c>
      <c r="I377" s="149"/>
      <c r="L377" s="145"/>
      <c r="M377" s="150"/>
      <c r="T377" s="151"/>
      <c r="AT377" s="147" t="s">
        <v>148</v>
      </c>
      <c r="AU377" s="147" t="s">
        <v>84</v>
      </c>
      <c r="AV377" s="12" t="s">
        <v>82</v>
      </c>
      <c r="AW377" s="12" t="s">
        <v>31</v>
      </c>
      <c r="AX377" s="12" t="s">
        <v>74</v>
      </c>
      <c r="AY377" s="147" t="s">
        <v>139</v>
      </c>
    </row>
    <row r="378" spans="2:51" s="13" customFormat="1">
      <c r="B378" s="152"/>
      <c r="D378" s="146" t="s">
        <v>148</v>
      </c>
      <c r="E378" s="153" t="s">
        <v>1</v>
      </c>
      <c r="F378" s="154" t="s">
        <v>472</v>
      </c>
      <c r="H378" s="155">
        <v>48.45</v>
      </c>
      <c r="I378" s="156"/>
      <c r="L378" s="152"/>
      <c r="M378" s="157"/>
      <c r="T378" s="158"/>
      <c r="AT378" s="153" t="s">
        <v>148</v>
      </c>
      <c r="AU378" s="153" t="s">
        <v>84</v>
      </c>
      <c r="AV378" s="13" t="s">
        <v>84</v>
      </c>
      <c r="AW378" s="13" t="s">
        <v>31</v>
      </c>
      <c r="AX378" s="13" t="s">
        <v>74</v>
      </c>
      <c r="AY378" s="153" t="s">
        <v>139</v>
      </c>
    </row>
    <row r="379" spans="2:51" s="13" customFormat="1">
      <c r="B379" s="152"/>
      <c r="D379" s="146" t="s">
        <v>148</v>
      </c>
      <c r="E379" s="153" t="s">
        <v>1</v>
      </c>
      <c r="F379" s="154" t="s">
        <v>473</v>
      </c>
      <c r="H379" s="155">
        <v>0.39600000000000002</v>
      </c>
      <c r="I379" s="156"/>
      <c r="L379" s="152"/>
      <c r="M379" s="157"/>
      <c r="T379" s="158"/>
      <c r="AT379" s="153" t="s">
        <v>148</v>
      </c>
      <c r="AU379" s="153" t="s">
        <v>84</v>
      </c>
      <c r="AV379" s="13" t="s">
        <v>84</v>
      </c>
      <c r="AW379" s="13" t="s">
        <v>31</v>
      </c>
      <c r="AX379" s="13" t="s">
        <v>74</v>
      </c>
      <c r="AY379" s="153" t="s">
        <v>139</v>
      </c>
    </row>
    <row r="380" spans="2:51" s="13" customFormat="1">
      <c r="B380" s="152"/>
      <c r="D380" s="146" t="s">
        <v>148</v>
      </c>
      <c r="E380" s="153" t="s">
        <v>1</v>
      </c>
      <c r="F380" s="154" t="s">
        <v>474</v>
      </c>
      <c r="H380" s="155">
        <v>-0.6</v>
      </c>
      <c r="I380" s="156"/>
      <c r="L380" s="152"/>
      <c r="M380" s="157"/>
      <c r="T380" s="158"/>
      <c r="AT380" s="153" t="s">
        <v>148</v>
      </c>
      <c r="AU380" s="153" t="s">
        <v>84</v>
      </c>
      <c r="AV380" s="13" t="s">
        <v>84</v>
      </c>
      <c r="AW380" s="13" t="s">
        <v>31</v>
      </c>
      <c r="AX380" s="13" t="s">
        <v>74</v>
      </c>
      <c r="AY380" s="153" t="s">
        <v>139</v>
      </c>
    </row>
    <row r="381" spans="2:51" s="13" customFormat="1">
      <c r="B381" s="152"/>
      <c r="D381" s="146" t="s">
        <v>148</v>
      </c>
      <c r="E381" s="153" t="s">
        <v>1</v>
      </c>
      <c r="F381" s="154" t="s">
        <v>475</v>
      </c>
      <c r="H381" s="155">
        <v>-1.4</v>
      </c>
      <c r="I381" s="156"/>
      <c r="L381" s="152"/>
      <c r="M381" s="157"/>
      <c r="T381" s="158"/>
      <c r="AT381" s="153" t="s">
        <v>148</v>
      </c>
      <c r="AU381" s="153" t="s">
        <v>84</v>
      </c>
      <c r="AV381" s="13" t="s">
        <v>84</v>
      </c>
      <c r="AW381" s="13" t="s">
        <v>31</v>
      </c>
      <c r="AX381" s="13" t="s">
        <v>74</v>
      </c>
      <c r="AY381" s="153" t="s">
        <v>139</v>
      </c>
    </row>
    <row r="382" spans="2:51" s="13" customFormat="1">
      <c r="B382" s="152"/>
      <c r="D382" s="146" t="s">
        <v>148</v>
      </c>
      <c r="E382" s="153" t="s">
        <v>1</v>
      </c>
      <c r="F382" s="154" t="s">
        <v>336</v>
      </c>
      <c r="H382" s="155">
        <v>-1.2</v>
      </c>
      <c r="I382" s="156"/>
      <c r="L382" s="152"/>
      <c r="M382" s="157"/>
      <c r="T382" s="158"/>
      <c r="AT382" s="153" t="s">
        <v>148</v>
      </c>
      <c r="AU382" s="153" t="s">
        <v>84</v>
      </c>
      <c r="AV382" s="13" t="s">
        <v>84</v>
      </c>
      <c r="AW382" s="13" t="s">
        <v>31</v>
      </c>
      <c r="AX382" s="13" t="s">
        <v>74</v>
      </c>
      <c r="AY382" s="153" t="s">
        <v>139</v>
      </c>
    </row>
    <row r="383" spans="2:51" s="12" customFormat="1">
      <c r="B383" s="145"/>
      <c r="D383" s="146" t="s">
        <v>148</v>
      </c>
      <c r="E383" s="147" t="s">
        <v>1</v>
      </c>
      <c r="F383" s="148" t="s">
        <v>430</v>
      </c>
      <c r="H383" s="147" t="s">
        <v>1</v>
      </c>
      <c r="I383" s="149"/>
      <c r="L383" s="145"/>
      <c r="M383" s="150"/>
      <c r="T383" s="151"/>
      <c r="AT383" s="147" t="s">
        <v>148</v>
      </c>
      <c r="AU383" s="147" t="s">
        <v>84</v>
      </c>
      <c r="AV383" s="12" t="s">
        <v>82</v>
      </c>
      <c r="AW383" s="12" t="s">
        <v>31</v>
      </c>
      <c r="AX383" s="12" t="s">
        <v>74</v>
      </c>
      <c r="AY383" s="147" t="s">
        <v>139</v>
      </c>
    </row>
    <row r="384" spans="2:51" s="13" customFormat="1">
      <c r="B384" s="152"/>
      <c r="D384" s="146" t="s">
        <v>148</v>
      </c>
      <c r="E384" s="153" t="s">
        <v>1</v>
      </c>
      <c r="F384" s="154" t="s">
        <v>476</v>
      </c>
      <c r="H384" s="155">
        <v>12.255000000000001</v>
      </c>
      <c r="I384" s="156"/>
      <c r="L384" s="152"/>
      <c r="M384" s="157"/>
      <c r="T384" s="158"/>
      <c r="AT384" s="153" t="s">
        <v>148</v>
      </c>
      <c r="AU384" s="153" t="s">
        <v>84</v>
      </c>
      <c r="AV384" s="13" t="s">
        <v>84</v>
      </c>
      <c r="AW384" s="13" t="s">
        <v>31</v>
      </c>
      <c r="AX384" s="13" t="s">
        <v>74</v>
      </c>
      <c r="AY384" s="153" t="s">
        <v>139</v>
      </c>
    </row>
    <row r="385" spans="2:51" s="13" customFormat="1">
      <c r="B385" s="152"/>
      <c r="D385" s="146" t="s">
        <v>148</v>
      </c>
      <c r="E385" s="153" t="s">
        <v>1</v>
      </c>
      <c r="F385" s="154" t="s">
        <v>336</v>
      </c>
      <c r="H385" s="155">
        <v>-1.2</v>
      </c>
      <c r="I385" s="156"/>
      <c r="L385" s="152"/>
      <c r="M385" s="157"/>
      <c r="T385" s="158"/>
      <c r="AT385" s="153" t="s">
        <v>148</v>
      </c>
      <c r="AU385" s="153" t="s">
        <v>84</v>
      </c>
      <c r="AV385" s="13" t="s">
        <v>84</v>
      </c>
      <c r="AW385" s="13" t="s">
        <v>31</v>
      </c>
      <c r="AX385" s="13" t="s">
        <v>74</v>
      </c>
      <c r="AY385" s="153" t="s">
        <v>139</v>
      </c>
    </row>
    <row r="386" spans="2:51" s="12" customFormat="1">
      <c r="B386" s="145"/>
      <c r="D386" s="146" t="s">
        <v>148</v>
      </c>
      <c r="E386" s="147" t="s">
        <v>1</v>
      </c>
      <c r="F386" s="148" t="s">
        <v>432</v>
      </c>
      <c r="H386" s="147" t="s">
        <v>1</v>
      </c>
      <c r="I386" s="149"/>
      <c r="L386" s="145"/>
      <c r="M386" s="150"/>
      <c r="T386" s="151"/>
      <c r="AT386" s="147" t="s">
        <v>148</v>
      </c>
      <c r="AU386" s="147" t="s">
        <v>84</v>
      </c>
      <c r="AV386" s="12" t="s">
        <v>82</v>
      </c>
      <c r="AW386" s="12" t="s">
        <v>31</v>
      </c>
      <c r="AX386" s="12" t="s">
        <v>74</v>
      </c>
      <c r="AY386" s="147" t="s">
        <v>139</v>
      </c>
    </row>
    <row r="387" spans="2:51" s="13" customFormat="1">
      <c r="B387" s="152"/>
      <c r="D387" s="146" t="s">
        <v>148</v>
      </c>
      <c r="E387" s="153" t="s">
        <v>1</v>
      </c>
      <c r="F387" s="154" t="s">
        <v>477</v>
      </c>
      <c r="H387" s="155">
        <v>63.555</v>
      </c>
      <c r="I387" s="156"/>
      <c r="L387" s="152"/>
      <c r="M387" s="157"/>
      <c r="T387" s="158"/>
      <c r="AT387" s="153" t="s">
        <v>148</v>
      </c>
      <c r="AU387" s="153" t="s">
        <v>84</v>
      </c>
      <c r="AV387" s="13" t="s">
        <v>84</v>
      </c>
      <c r="AW387" s="13" t="s">
        <v>31</v>
      </c>
      <c r="AX387" s="13" t="s">
        <v>74</v>
      </c>
      <c r="AY387" s="153" t="s">
        <v>139</v>
      </c>
    </row>
    <row r="388" spans="2:51" s="13" customFormat="1">
      <c r="B388" s="152"/>
      <c r="D388" s="146" t="s">
        <v>148</v>
      </c>
      <c r="E388" s="153" t="s">
        <v>1</v>
      </c>
      <c r="F388" s="154" t="s">
        <v>478</v>
      </c>
      <c r="H388" s="155">
        <v>1.238</v>
      </c>
      <c r="I388" s="156"/>
      <c r="L388" s="152"/>
      <c r="M388" s="157"/>
      <c r="T388" s="158"/>
      <c r="AT388" s="153" t="s">
        <v>148</v>
      </c>
      <c r="AU388" s="153" t="s">
        <v>84</v>
      </c>
      <c r="AV388" s="13" t="s">
        <v>84</v>
      </c>
      <c r="AW388" s="13" t="s">
        <v>31</v>
      </c>
      <c r="AX388" s="13" t="s">
        <v>74</v>
      </c>
      <c r="AY388" s="153" t="s">
        <v>139</v>
      </c>
    </row>
    <row r="389" spans="2:51" s="13" customFormat="1">
      <c r="B389" s="152"/>
      <c r="D389" s="146" t="s">
        <v>148</v>
      </c>
      <c r="E389" s="153" t="s">
        <v>1</v>
      </c>
      <c r="F389" s="154" t="s">
        <v>464</v>
      </c>
      <c r="H389" s="155">
        <v>-1.8</v>
      </c>
      <c r="I389" s="156"/>
      <c r="L389" s="152"/>
      <c r="M389" s="157"/>
      <c r="T389" s="158"/>
      <c r="AT389" s="153" t="s">
        <v>148</v>
      </c>
      <c r="AU389" s="153" t="s">
        <v>84</v>
      </c>
      <c r="AV389" s="13" t="s">
        <v>84</v>
      </c>
      <c r="AW389" s="13" t="s">
        <v>31</v>
      </c>
      <c r="AX389" s="13" t="s">
        <v>74</v>
      </c>
      <c r="AY389" s="153" t="s">
        <v>139</v>
      </c>
    </row>
    <row r="390" spans="2:51" s="12" customFormat="1">
      <c r="B390" s="145"/>
      <c r="D390" s="146" t="s">
        <v>148</v>
      </c>
      <c r="E390" s="147" t="s">
        <v>1</v>
      </c>
      <c r="F390" s="148" t="s">
        <v>434</v>
      </c>
      <c r="H390" s="147" t="s">
        <v>1</v>
      </c>
      <c r="I390" s="149"/>
      <c r="L390" s="145"/>
      <c r="M390" s="150"/>
      <c r="T390" s="151"/>
      <c r="AT390" s="147" t="s">
        <v>148</v>
      </c>
      <c r="AU390" s="147" t="s">
        <v>84</v>
      </c>
      <c r="AV390" s="12" t="s">
        <v>82</v>
      </c>
      <c r="AW390" s="12" t="s">
        <v>31</v>
      </c>
      <c r="AX390" s="12" t="s">
        <v>74</v>
      </c>
      <c r="AY390" s="147" t="s">
        <v>139</v>
      </c>
    </row>
    <row r="391" spans="2:51" s="13" customFormat="1">
      <c r="B391" s="152"/>
      <c r="D391" s="146" t="s">
        <v>148</v>
      </c>
      <c r="E391" s="153" t="s">
        <v>1</v>
      </c>
      <c r="F391" s="154" t="s">
        <v>479</v>
      </c>
      <c r="H391" s="155">
        <v>13.224</v>
      </c>
      <c r="I391" s="156"/>
      <c r="L391" s="152"/>
      <c r="M391" s="157"/>
      <c r="T391" s="158"/>
      <c r="AT391" s="153" t="s">
        <v>148</v>
      </c>
      <c r="AU391" s="153" t="s">
        <v>84</v>
      </c>
      <c r="AV391" s="13" t="s">
        <v>84</v>
      </c>
      <c r="AW391" s="13" t="s">
        <v>31</v>
      </c>
      <c r="AX391" s="13" t="s">
        <v>74</v>
      </c>
      <c r="AY391" s="153" t="s">
        <v>139</v>
      </c>
    </row>
    <row r="392" spans="2:51" s="13" customFormat="1">
      <c r="B392" s="152"/>
      <c r="D392" s="146" t="s">
        <v>148</v>
      </c>
      <c r="E392" s="153" t="s">
        <v>1</v>
      </c>
      <c r="F392" s="154" t="s">
        <v>480</v>
      </c>
      <c r="H392" s="155">
        <v>-1.2</v>
      </c>
      <c r="I392" s="156"/>
      <c r="L392" s="152"/>
      <c r="M392" s="157"/>
      <c r="T392" s="158"/>
      <c r="AT392" s="153" t="s">
        <v>148</v>
      </c>
      <c r="AU392" s="153" t="s">
        <v>84</v>
      </c>
      <c r="AV392" s="13" t="s">
        <v>84</v>
      </c>
      <c r="AW392" s="13" t="s">
        <v>31</v>
      </c>
      <c r="AX392" s="13" t="s">
        <v>74</v>
      </c>
      <c r="AY392" s="153" t="s">
        <v>139</v>
      </c>
    </row>
    <row r="393" spans="2:51" s="13" customFormat="1">
      <c r="B393" s="152"/>
      <c r="D393" s="146" t="s">
        <v>148</v>
      </c>
      <c r="E393" s="153" t="s">
        <v>1</v>
      </c>
      <c r="F393" s="154" t="s">
        <v>463</v>
      </c>
      <c r="H393" s="155">
        <v>-0.34799999999999998</v>
      </c>
      <c r="I393" s="156"/>
      <c r="L393" s="152"/>
      <c r="M393" s="157"/>
      <c r="T393" s="158"/>
      <c r="AT393" s="153" t="s">
        <v>148</v>
      </c>
      <c r="AU393" s="153" t="s">
        <v>84</v>
      </c>
      <c r="AV393" s="13" t="s">
        <v>84</v>
      </c>
      <c r="AW393" s="13" t="s">
        <v>31</v>
      </c>
      <c r="AX393" s="13" t="s">
        <v>74</v>
      </c>
      <c r="AY393" s="153" t="s">
        <v>139</v>
      </c>
    </row>
    <row r="394" spans="2:51" s="12" customFormat="1">
      <c r="B394" s="145"/>
      <c r="D394" s="146" t="s">
        <v>148</v>
      </c>
      <c r="E394" s="147" t="s">
        <v>1</v>
      </c>
      <c r="F394" s="148" t="s">
        <v>436</v>
      </c>
      <c r="H394" s="147" t="s">
        <v>1</v>
      </c>
      <c r="I394" s="149"/>
      <c r="L394" s="145"/>
      <c r="M394" s="150"/>
      <c r="T394" s="151"/>
      <c r="AT394" s="147" t="s">
        <v>148</v>
      </c>
      <c r="AU394" s="147" t="s">
        <v>84</v>
      </c>
      <c r="AV394" s="12" t="s">
        <v>82</v>
      </c>
      <c r="AW394" s="12" t="s">
        <v>31</v>
      </c>
      <c r="AX394" s="12" t="s">
        <v>74</v>
      </c>
      <c r="AY394" s="147" t="s">
        <v>139</v>
      </c>
    </row>
    <row r="395" spans="2:51" s="13" customFormat="1">
      <c r="B395" s="152"/>
      <c r="D395" s="146" t="s">
        <v>148</v>
      </c>
      <c r="E395" s="153" t="s">
        <v>1</v>
      </c>
      <c r="F395" s="154" t="s">
        <v>481</v>
      </c>
      <c r="H395" s="155">
        <v>16.245000000000001</v>
      </c>
      <c r="I395" s="156"/>
      <c r="L395" s="152"/>
      <c r="M395" s="157"/>
      <c r="T395" s="158"/>
      <c r="AT395" s="153" t="s">
        <v>148</v>
      </c>
      <c r="AU395" s="153" t="s">
        <v>84</v>
      </c>
      <c r="AV395" s="13" t="s">
        <v>84</v>
      </c>
      <c r="AW395" s="13" t="s">
        <v>31</v>
      </c>
      <c r="AX395" s="13" t="s">
        <v>74</v>
      </c>
      <c r="AY395" s="153" t="s">
        <v>139</v>
      </c>
    </row>
    <row r="396" spans="2:51" s="13" customFormat="1">
      <c r="B396" s="152"/>
      <c r="D396" s="146" t="s">
        <v>148</v>
      </c>
      <c r="E396" s="153" t="s">
        <v>1</v>
      </c>
      <c r="F396" s="154" t="s">
        <v>480</v>
      </c>
      <c r="H396" s="155">
        <v>-1.2</v>
      </c>
      <c r="I396" s="156"/>
      <c r="L396" s="152"/>
      <c r="M396" s="157"/>
      <c r="T396" s="158"/>
      <c r="AT396" s="153" t="s">
        <v>148</v>
      </c>
      <c r="AU396" s="153" t="s">
        <v>84</v>
      </c>
      <c r="AV396" s="13" t="s">
        <v>84</v>
      </c>
      <c r="AW396" s="13" t="s">
        <v>31</v>
      </c>
      <c r="AX396" s="13" t="s">
        <v>74</v>
      </c>
      <c r="AY396" s="153" t="s">
        <v>139</v>
      </c>
    </row>
    <row r="397" spans="2:51" s="12" customFormat="1">
      <c r="B397" s="145"/>
      <c r="D397" s="146" t="s">
        <v>148</v>
      </c>
      <c r="E397" s="147" t="s">
        <v>1</v>
      </c>
      <c r="F397" s="148" t="s">
        <v>438</v>
      </c>
      <c r="H397" s="147" t="s">
        <v>1</v>
      </c>
      <c r="I397" s="149"/>
      <c r="L397" s="145"/>
      <c r="M397" s="150"/>
      <c r="T397" s="151"/>
      <c r="AT397" s="147" t="s">
        <v>148</v>
      </c>
      <c r="AU397" s="147" t="s">
        <v>84</v>
      </c>
      <c r="AV397" s="12" t="s">
        <v>82</v>
      </c>
      <c r="AW397" s="12" t="s">
        <v>31</v>
      </c>
      <c r="AX397" s="12" t="s">
        <v>74</v>
      </c>
      <c r="AY397" s="147" t="s">
        <v>139</v>
      </c>
    </row>
    <row r="398" spans="2:51" s="13" customFormat="1">
      <c r="B398" s="152"/>
      <c r="D398" s="146" t="s">
        <v>148</v>
      </c>
      <c r="E398" s="153" t="s">
        <v>1</v>
      </c>
      <c r="F398" s="154" t="s">
        <v>482</v>
      </c>
      <c r="H398" s="155">
        <v>38.874000000000002</v>
      </c>
      <c r="I398" s="156"/>
      <c r="L398" s="152"/>
      <c r="M398" s="157"/>
      <c r="T398" s="158"/>
      <c r="AT398" s="153" t="s">
        <v>148</v>
      </c>
      <c r="AU398" s="153" t="s">
        <v>84</v>
      </c>
      <c r="AV398" s="13" t="s">
        <v>84</v>
      </c>
      <c r="AW398" s="13" t="s">
        <v>31</v>
      </c>
      <c r="AX398" s="13" t="s">
        <v>74</v>
      </c>
      <c r="AY398" s="153" t="s">
        <v>139</v>
      </c>
    </row>
    <row r="399" spans="2:51" s="13" customFormat="1">
      <c r="B399" s="152"/>
      <c r="D399" s="146" t="s">
        <v>148</v>
      </c>
      <c r="E399" s="153" t="s">
        <v>1</v>
      </c>
      <c r="F399" s="154" t="s">
        <v>483</v>
      </c>
      <c r="H399" s="155">
        <v>0.53600000000000003</v>
      </c>
      <c r="I399" s="156"/>
      <c r="L399" s="152"/>
      <c r="M399" s="157"/>
      <c r="T399" s="158"/>
      <c r="AT399" s="153" t="s">
        <v>148</v>
      </c>
      <c r="AU399" s="153" t="s">
        <v>84</v>
      </c>
      <c r="AV399" s="13" t="s">
        <v>84</v>
      </c>
      <c r="AW399" s="13" t="s">
        <v>31</v>
      </c>
      <c r="AX399" s="13" t="s">
        <v>74</v>
      </c>
      <c r="AY399" s="153" t="s">
        <v>139</v>
      </c>
    </row>
    <row r="400" spans="2:51" s="13" customFormat="1">
      <c r="B400" s="152"/>
      <c r="D400" s="146" t="s">
        <v>148</v>
      </c>
      <c r="E400" s="153" t="s">
        <v>1</v>
      </c>
      <c r="F400" s="154" t="s">
        <v>484</v>
      </c>
      <c r="H400" s="155">
        <v>-2.4</v>
      </c>
      <c r="I400" s="156"/>
      <c r="L400" s="152"/>
      <c r="M400" s="157"/>
      <c r="T400" s="158"/>
      <c r="AT400" s="153" t="s">
        <v>148</v>
      </c>
      <c r="AU400" s="153" t="s">
        <v>84</v>
      </c>
      <c r="AV400" s="13" t="s">
        <v>84</v>
      </c>
      <c r="AW400" s="13" t="s">
        <v>31</v>
      </c>
      <c r="AX400" s="13" t="s">
        <v>74</v>
      </c>
      <c r="AY400" s="153" t="s">
        <v>139</v>
      </c>
    </row>
    <row r="401" spans="2:65" s="13" customFormat="1">
      <c r="B401" s="152"/>
      <c r="D401" s="146" t="s">
        <v>148</v>
      </c>
      <c r="E401" s="153" t="s">
        <v>1</v>
      </c>
      <c r="F401" s="154" t="s">
        <v>469</v>
      </c>
      <c r="H401" s="155">
        <v>-1.6</v>
      </c>
      <c r="I401" s="156"/>
      <c r="L401" s="152"/>
      <c r="M401" s="157"/>
      <c r="T401" s="158"/>
      <c r="AT401" s="153" t="s">
        <v>148</v>
      </c>
      <c r="AU401" s="153" t="s">
        <v>84</v>
      </c>
      <c r="AV401" s="13" t="s">
        <v>84</v>
      </c>
      <c r="AW401" s="13" t="s">
        <v>31</v>
      </c>
      <c r="AX401" s="13" t="s">
        <v>74</v>
      </c>
      <c r="AY401" s="153" t="s">
        <v>139</v>
      </c>
    </row>
    <row r="402" spans="2:65" s="13" customFormat="1">
      <c r="B402" s="152"/>
      <c r="D402" s="146" t="s">
        <v>148</v>
      </c>
      <c r="E402" s="153" t="s">
        <v>1</v>
      </c>
      <c r="F402" s="154" t="s">
        <v>485</v>
      </c>
      <c r="H402" s="155">
        <v>-0.69599999999999995</v>
      </c>
      <c r="I402" s="156"/>
      <c r="L402" s="152"/>
      <c r="M402" s="157"/>
      <c r="T402" s="158"/>
      <c r="AT402" s="153" t="s">
        <v>148</v>
      </c>
      <c r="AU402" s="153" t="s">
        <v>84</v>
      </c>
      <c r="AV402" s="13" t="s">
        <v>84</v>
      </c>
      <c r="AW402" s="13" t="s">
        <v>31</v>
      </c>
      <c r="AX402" s="13" t="s">
        <v>74</v>
      </c>
      <c r="AY402" s="153" t="s">
        <v>139</v>
      </c>
    </row>
    <row r="403" spans="2:65" s="15" customFormat="1">
      <c r="B403" s="176"/>
      <c r="D403" s="146" t="s">
        <v>148</v>
      </c>
      <c r="E403" s="177" t="s">
        <v>1</v>
      </c>
      <c r="F403" s="178" t="s">
        <v>486</v>
      </c>
      <c r="H403" s="179">
        <v>281.25200000000001</v>
      </c>
      <c r="I403" s="180"/>
      <c r="L403" s="176"/>
      <c r="M403" s="181"/>
      <c r="T403" s="182"/>
      <c r="AT403" s="177" t="s">
        <v>148</v>
      </c>
      <c r="AU403" s="177" t="s">
        <v>84</v>
      </c>
      <c r="AV403" s="15" t="s">
        <v>156</v>
      </c>
      <c r="AW403" s="15" t="s">
        <v>31</v>
      </c>
      <c r="AX403" s="15" t="s">
        <v>74</v>
      </c>
      <c r="AY403" s="177" t="s">
        <v>139</v>
      </c>
    </row>
    <row r="404" spans="2:65" s="12" customFormat="1">
      <c r="B404" s="145"/>
      <c r="D404" s="146" t="s">
        <v>148</v>
      </c>
      <c r="E404" s="147" t="s">
        <v>1</v>
      </c>
      <c r="F404" s="148" t="s">
        <v>487</v>
      </c>
      <c r="H404" s="147" t="s">
        <v>1</v>
      </c>
      <c r="I404" s="149"/>
      <c r="L404" s="145"/>
      <c r="M404" s="150"/>
      <c r="T404" s="151"/>
      <c r="AT404" s="147" t="s">
        <v>148</v>
      </c>
      <c r="AU404" s="147" t="s">
        <v>84</v>
      </c>
      <c r="AV404" s="12" t="s">
        <v>82</v>
      </c>
      <c r="AW404" s="12" t="s">
        <v>31</v>
      </c>
      <c r="AX404" s="12" t="s">
        <v>74</v>
      </c>
      <c r="AY404" s="147" t="s">
        <v>139</v>
      </c>
    </row>
    <row r="405" spans="2:65" s="12" customFormat="1" ht="22.5">
      <c r="B405" s="145"/>
      <c r="D405" s="146" t="s">
        <v>148</v>
      </c>
      <c r="E405" s="147" t="s">
        <v>1</v>
      </c>
      <c r="F405" s="148" t="s">
        <v>488</v>
      </c>
      <c r="H405" s="147" t="s">
        <v>1</v>
      </c>
      <c r="I405" s="149"/>
      <c r="L405" s="145"/>
      <c r="M405" s="150"/>
      <c r="T405" s="151"/>
      <c r="AT405" s="147" t="s">
        <v>148</v>
      </c>
      <c r="AU405" s="147" t="s">
        <v>84</v>
      </c>
      <c r="AV405" s="12" t="s">
        <v>82</v>
      </c>
      <c r="AW405" s="12" t="s">
        <v>31</v>
      </c>
      <c r="AX405" s="12" t="s">
        <v>74</v>
      </c>
      <c r="AY405" s="147" t="s">
        <v>139</v>
      </c>
    </row>
    <row r="406" spans="2:65" s="13" customFormat="1">
      <c r="B406" s="152"/>
      <c r="D406" s="146" t="s">
        <v>148</v>
      </c>
      <c r="E406" s="153" t="s">
        <v>1</v>
      </c>
      <c r="F406" s="154" t="s">
        <v>489</v>
      </c>
      <c r="H406" s="155">
        <v>-83.88</v>
      </c>
      <c r="I406" s="156"/>
      <c r="L406" s="152"/>
      <c r="M406" s="157"/>
      <c r="T406" s="158"/>
      <c r="AT406" s="153" t="s">
        <v>148</v>
      </c>
      <c r="AU406" s="153" t="s">
        <v>84</v>
      </c>
      <c r="AV406" s="13" t="s">
        <v>84</v>
      </c>
      <c r="AW406" s="13" t="s">
        <v>31</v>
      </c>
      <c r="AX406" s="13" t="s">
        <v>74</v>
      </c>
      <c r="AY406" s="153" t="s">
        <v>139</v>
      </c>
    </row>
    <row r="407" spans="2:65" s="14" customFormat="1">
      <c r="B407" s="159"/>
      <c r="D407" s="146" t="s">
        <v>148</v>
      </c>
      <c r="E407" s="160" t="s">
        <v>1</v>
      </c>
      <c r="F407" s="161" t="s">
        <v>170</v>
      </c>
      <c r="H407" s="162">
        <v>197.37200000000001</v>
      </c>
      <c r="I407" s="163"/>
      <c r="L407" s="159"/>
      <c r="M407" s="164"/>
      <c r="T407" s="165"/>
      <c r="AT407" s="160" t="s">
        <v>148</v>
      </c>
      <c r="AU407" s="160" t="s">
        <v>84</v>
      </c>
      <c r="AV407" s="14" t="s">
        <v>146</v>
      </c>
      <c r="AW407" s="14" t="s">
        <v>31</v>
      </c>
      <c r="AX407" s="14" t="s">
        <v>82</v>
      </c>
      <c r="AY407" s="160" t="s">
        <v>139</v>
      </c>
    </row>
    <row r="408" spans="2:65" s="1" customFormat="1" ht="24.2" customHeight="1">
      <c r="B408" s="32"/>
      <c r="C408" s="132" t="s">
        <v>490</v>
      </c>
      <c r="D408" s="132" t="s">
        <v>141</v>
      </c>
      <c r="E408" s="133" t="s">
        <v>491</v>
      </c>
      <c r="F408" s="134" t="s">
        <v>492</v>
      </c>
      <c r="G408" s="135" t="s">
        <v>144</v>
      </c>
      <c r="H408" s="136">
        <v>113.492</v>
      </c>
      <c r="I408" s="137"/>
      <c r="J408" s="138">
        <f>ROUND(I408*H408,2)</f>
        <v>0</v>
      </c>
      <c r="K408" s="134" t="s">
        <v>145</v>
      </c>
      <c r="L408" s="32"/>
      <c r="M408" s="139" t="s">
        <v>1</v>
      </c>
      <c r="N408" s="140" t="s">
        <v>39</v>
      </c>
      <c r="P408" s="141">
        <f>O408*H408</f>
        <v>0</v>
      </c>
      <c r="Q408" s="141">
        <v>1.5599999999999999E-2</v>
      </c>
      <c r="R408" s="141">
        <f>Q408*H408</f>
        <v>1.7704751999999999</v>
      </c>
      <c r="S408" s="141">
        <v>0</v>
      </c>
      <c r="T408" s="142">
        <f>S408*H408</f>
        <v>0</v>
      </c>
      <c r="AR408" s="143" t="s">
        <v>146</v>
      </c>
      <c r="AT408" s="143" t="s">
        <v>141</v>
      </c>
      <c r="AU408" s="143" t="s">
        <v>84</v>
      </c>
      <c r="AY408" s="17" t="s">
        <v>139</v>
      </c>
      <c r="BE408" s="144">
        <f>IF(N408="základní",J408,0)</f>
        <v>0</v>
      </c>
      <c r="BF408" s="144">
        <f>IF(N408="snížená",J408,0)</f>
        <v>0</v>
      </c>
      <c r="BG408" s="144">
        <f>IF(N408="zákl. přenesená",J408,0)</f>
        <v>0</v>
      </c>
      <c r="BH408" s="144">
        <f>IF(N408="sníž. přenesená",J408,0)</f>
        <v>0</v>
      </c>
      <c r="BI408" s="144">
        <f>IF(N408="nulová",J408,0)</f>
        <v>0</v>
      </c>
      <c r="BJ408" s="17" t="s">
        <v>82</v>
      </c>
      <c r="BK408" s="144">
        <f>ROUND(I408*H408,2)</f>
        <v>0</v>
      </c>
      <c r="BL408" s="17" t="s">
        <v>146</v>
      </c>
      <c r="BM408" s="143" t="s">
        <v>493</v>
      </c>
    </row>
    <row r="409" spans="2:65" s="1" customFormat="1" ht="19.5">
      <c r="B409" s="32"/>
      <c r="D409" s="146" t="s">
        <v>494</v>
      </c>
      <c r="F409" s="183" t="s">
        <v>495</v>
      </c>
      <c r="I409" s="184"/>
      <c r="L409" s="32"/>
      <c r="M409" s="185"/>
      <c r="T409" s="56"/>
      <c r="AT409" s="17" t="s">
        <v>494</v>
      </c>
      <c r="AU409" s="17" t="s">
        <v>84</v>
      </c>
    </row>
    <row r="410" spans="2:65" s="12" customFormat="1">
      <c r="B410" s="145"/>
      <c r="D410" s="146" t="s">
        <v>148</v>
      </c>
      <c r="E410" s="147" t="s">
        <v>1</v>
      </c>
      <c r="F410" s="148" t="s">
        <v>461</v>
      </c>
      <c r="H410" s="147" t="s">
        <v>1</v>
      </c>
      <c r="I410" s="149"/>
      <c r="L410" s="145"/>
      <c r="M410" s="150"/>
      <c r="T410" s="151"/>
      <c r="AT410" s="147" t="s">
        <v>148</v>
      </c>
      <c r="AU410" s="147" t="s">
        <v>84</v>
      </c>
      <c r="AV410" s="12" t="s">
        <v>82</v>
      </c>
      <c r="AW410" s="12" t="s">
        <v>31</v>
      </c>
      <c r="AX410" s="12" t="s">
        <v>74</v>
      </c>
      <c r="AY410" s="147" t="s">
        <v>139</v>
      </c>
    </row>
    <row r="411" spans="2:65" s="12" customFormat="1">
      <c r="B411" s="145"/>
      <c r="D411" s="146" t="s">
        <v>148</v>
      </c>
      <c r="E411" s="147" t="s">
        <v>1</v>
      </c>
      <c r="F411" s="148" t="s">
        <v>420</v>
      </c>
      <c r="H411" s="147" t="s">
        <v>1</v>
      </c>
      <c r="I411" s="149"/>
      <c r="L411" s="145"/>
      <c r="M411" s="150"/>
      <c r="T411" s="151"/>
      <c r="AT411" s="147" t="s">
        <v>148</v>
      </c>
      <c r="AU411" s="147" t="s">
        <v>84</v>
      </c>
      <c r="AV411" s="12" t="s">
        <v>82</v>
      </c>
      <c r="AW411" s="12" t="s">
        <v>31</v>
      </c>
      <c r="AX411" s="12" t="s">
        <v>74</v>
      </c>
      <c r="AY411" s="147" t="s">
        <v>139</v>
      </c>
    </row>
    <row r="412" spans="2:65" s="13" customFormat="1">
      <c r="B412" s="152"/>
      <c r="D412" s="146" t="s">
        <v>148</v>
      </c>
      <c r="E412" s="153" t="s">
        <v>1</v>
      </c>
      <c r="F412" s="154" t="s">
        <v>462</v>
      </c>
      <c r="H412" s="155">
        <v>61.56</v>
      </c>
      <c r="I412" s="156"/>
      <c r="L412" s="152"/>
      <c r="M412" s="157"/>
      <c r="T412" s="158"/>
      <c r="AT412" s="153" t="s">
        <v>148</v>
      </c>
      <c r="AU412" s="153" t="s">
        <v>84</v>
      </c>
      <c r="AV412" s="13" t="s">
        <v>84</v>
      </c>
      <c r="AW412" s="13" t="s">
        <v>31</v>
      </c>
      <c r="AX412" s="13" t="s">
        <v>74</v>
      </c>
      <c r="AY412" s="153" t="s">
        <v>139</v>
      </c>
    </row>
    <row r="413" spans="2:65" s="13" customFormat="1">
      <c r="B413" s="152"/>
      <c r="D413" s="146" t="s">
        <v>148</v>
      </c>
      <c r="E413" s="153" t="s">
        <v>1</v>
      </c>
      <c r="F413" s="154" t="s">
        <v>463</v>
      </c>
      <c r="H413" s="155">
        <v>-0.34799999999999998</v>
      </c>
      <c r="I413" s="156"/>
      <c r="L413" s="152"/>
      <c r="M413" s="157"/>
      <c r="T413" s="158"/>
      <c r="AT413" s="153" t="s">
        <v>148</v>
      </c>
      <c r="AU413" s="153" t="s">
        <v>84</v>
      </c>
      <c r="AV413" s="13" t="s">
        <v>84</v>
      </c>
      <c r="AW413" s="13" t="s">
        <v>31</v>
      </c>
      <c r="AX413" s="13" t="s">
        <v>74</v>
      </c>
      <c r="AY413" s="153" t="s">
        <v>139</v>
      </c>
    </row>
    <row r="414" spans="2:65" s="13" customFormat="1">
      <c r="B414" s="152"/>
      <c r="D414" s="146" t="s">
        <v>148</v>
      </c>
      <c r="E414" s="153" t="s">
        <v>1</v>
      </c>
      <c r="F414" s="154" t="s">
        <v>464</v>
      </c>
      <c r="H414" s="155">
        <v>-1.8</v>
      </c>
      <c r="I414" s="156"/>
      <c r="L414" s="152"/>
      <c r="M414" s="157"/>
      <c r="T414" s="158"/>
      <c r="AT414" s="153" t="s">
        <v>148</v>
      </c>
      <c r="AU414" s="153" t="s">
        <v>84</v>
      </c>
      <c r="AV414" s="13" t="s">
        <v>84</v>
      </c>
      <c r="AW414" s="13" t="s">
        <v>31</v>
      </c>
      <c r="AX414" s="13" t="s">
        <v>74</v>
      </c>
      <c r="AY414" s="153" t="s">
        <v>139</v>
      </c>
    </row>
    <row r="415" spans="2:65" s="13" customFormat="1">
      <c r="B415" s="152"/>
      <c r="D415" s="146" t="s">
        <v>148</v>
      </c>
      <c r="E415" s="153" t="s">
        <v>1</v>
      </c>
      <c r="F415" s="154" t="s">
        <v>465</v>
      </c>
      <c r="H415" s="155">
        <v>-0.52500000000000002</v>
      </c>
      <c r="I415" s="156"/>
      <c r="L415" s="152"/>
      <c r="M415" s="157"/>
      <c r="T415" s="158"/>
      <c r="AT415" s="153" t="s">
        <v>148</v>
      </c>
      <c r="AU415" s="153" t="s">
        <v>84</v>
      </c>
      <c r="AV415" s="13" t="s">
        <v>84</v>
      </c>
      <c r="AW415" s="13" t="s">
        <v>31</v>
      </c>
      <c r="AX415" s="13" t="s">
        <v>74</v>
      </c>
      <c r="AY415" s="153" t="s">
        <v>139</v>
      </c>
    </row>
    <row r="416" spans="2:65" s="13" customFormat="1">
      <c r="B416" s="152"/>
      <c r="D416" s="146" t="s">
        <v>148</v>
      </c>
      <c r="E416" s="153" t="s">
        <v>1</v>
      </c>
      <c r="F416" s="154" t="s">
        <v>466</v>
      </c>
      <c r="H416" s="155">
        <v>0.32</v>
      </c>
      <c r="I416" s="156"/>
      <c r="L416" s="152"/>
      <c r="M416" s="157"/>
      <c r="T416" s="158"/>
      <c r="AT416" s="153" t="s">
        <v>148</v>
      </c>
      <c r="AU416" s="153" t="s">
        <v>84</v>
      </c>
      <c r="AV416" s="13" t="s">
        <v>84</v>
      </c>
      <c r="AW416" s="13" t="s">
        <v>31</v>
      </c>
      <c r="AX416" s="13" t="s">
        <v>74</v>
      </c>
      <c r="AY416" s="153" t="s">
        <v>139</v>
      </c>
    </row>
    <row r="417" spans="2:51" s="13" customFormat="1">
      <c r="B417" s="152"/>
      <c r="D417" s="146" t="s">
        <v>148</v>
      </c>
      <c r="E417" s="153" t="s">
        <v>1</v>
      </c>
      <c r="F417" s="154" t="s">
        <v>467</v>
      </c>
      <c r="H417" s="155">
        <v>0.374</v>
      </c>
      <c r="I417" s="156"/>
      <c r="L417" s="152"/>
      <c r="M417" s="157"/>
      <c r="T417" s="158"/>
      <c r="AT417" s="153" t="s">
        <v>148</v>
      </c>
      <c r="AU417" s="153" t="s">
        <v>84</v>
      </c>
      <c r="AV417" s="13" t="s">
        <v>84</v>
      </c>
      <c r="AW417" s="13" t="s">
        <v>31</v>
      </c>
      <c r="AX417" s="13" t="s">
        <v>74</v>
      </c>
      <c r="AY417" s="153" t="s">
        <v>139</v>
      </c>
    </row>
    <row r="418" spans="2:51" s="12" customFormat="1">
      <c r="B418" s="145"/>
      <c r="D418" s="146" t="s">
        <v>148</v>
      </c>
      <c r="E418" s="147" t="s">
        <v>1</v>
      </c>
      <c r="F418" s="148" t="s">
        <v>422</v>
      </c>
      <c r="H418" s="147" t="s">
        <v>1</v>
      </c>
      <c r="I418" s="149"/>
      <c r="L418" s="145"/>
      <c r="M418" s="150"/>
      <c r="T418" s="151"/>
      <c r="AT418" s="147" t="s">
        <v>148</v>
      </c>
      <c r="AU418" s="147" t="s">
        <v>84</v>
      </c>
      <c r="AV418" s="12" t="s">
        <v>82</v>
      </c>
      <c r="AW418" s="12" t="s">
        <v>31</v>
      </c>
      <c r="AX418" s="12" t="s">
        <v>74</v>
      </c>
      <c r="AY418" s="147" t="s">
        <v>139</v>
      </c>
    </row>
    <row r="419" spans="2:51" s="13" customFormat="1">
      <c r="B419" s="152"/>
      <c r="D419" s="146" t="s">
        <v>148</v>
      </c>
      <c r="E419" s="153" t="s">
        <v>1</v>
      </c>
      <c r="F419" s="154" t="s">
        <v>468</v>
      </c>
      <c r="H419" s="155">
        <v>17.100000000000001</v>
      </c>
      <c r="I419" s="156"/>
      <c r="L419" s="152"/>
      <c r="M419" s="157"/>
      <c r="T419" s="158"/>
      <c r="AT419" s="153" t="s">
        <v>148</v>
      </c>
      <c r="AU419" s="153" t="s">
        <v>84</v>
      </c>
      <c r="AV419" s="13" t="s">
        <v>84</v>
      </c>
      <c r="AW419" s="13" t="s">
        <v>31</v>
      </c>
      <c r="AX419" s="13" t="s">
        <v>74</v>
      </c>
      <c r="AY419" s="153" t="s">
        <v>139</v>
      </c>
    </row>
    <row r="420" spans="2:51" s="13" customFormat="1">
      <c r="B420" s="152"/>
      <c r="D420" s="146" t="s">
        <v>148</v>
      </c>
      <c r="E420" s="153" t="s">
        <v>1</v>
      </c>
      <c r="F420" s="154" t="s">
        <v>469</v>
      </c>
      <c r="H420" s="155">
        <v>-1.6</v>
      </c>
      <c r="I420" s="156"/>
      <c r="L420" s="152"/>
      <c r="M420" s="157"/>
      <c r="T420" s="158"/>
      <c r="AT420" s="153" t="s">
        <v>148</v>
      </c>
      <c r="AU420" s="153" t="s">
        <v>84</v>
      </c>
      <c r="AV420" s="13" t="s">
        <v>84</v>
      </c>
      <c r="AW420" s="13" t="s">
        <v>31</v>
      </c>
      <c r="AX420" s="13" t="s">
        <v>74</v>
      </c>
      <c r="AY420" s="153" t="s">
        <v>139</v>
      </c>
    </row>
    <row r="421" spans="2:51" s="12" customFormat="1">
      <c r="B421" s="145"/>
      <c r="D421" s="146" t="s">
        <v>148</v>
      </c>
      <c r="E421" s="147" t="s">
        <v>1</v>
      </c>
      <c r="F421" s="148" t="s">
        <v>424</v>
      </c>
      <c r="H421" s="147" t="s">
        <v>1</v>
      </c>
      <c r="I421" s="149"/>
      <c r="L421" s="145"/>
      <c r="M421" s="150"/>
      <c r="T421" s="151"/>
      <c r="AT421" s="147" t="s">
        <v>148</v>
      </c>
      <c r="AU421" s="147" t="s">
        <v>84</v>
      </c>
      <c r="AV421" s="12" t="s">
        <v>82</v>
      </c>
      <c r="AW421" s="12" t="s">
        <v>31</v>
      </c>
      <c r="AX421" s="12" t="s">
        <v>74</v>
      </c>
      <c r="AY421" s="147" t="s">
        <v>139</v>
      </c>
    </row>
    <row r="422" spans="2:51" s="13" customFormat="1">
      <c r="B422" s="152"/>
      <c r="D422" s="146" t="s">
        <v>148</v>
      </c>
      <c r="E422" s="153" t="s">
        <v>1</v>
      </c>
      <c r="F422" s="154" t="s">
        <v>470</v>
      </c>
      <c r="H422" s="155">
        <v>15.96</v>
      </c>
      <c r="I422" s="156"/>
      <c r="L422" s="152"/>
      <c r="M422" s="157"/>
      <c r="T422" s="158"/>
      <c r="AT422" s="153" t="s">
        <v>148</v>
      </c>
      <c r="AU422" s="153" t="s">
        <v>84</v>
      </c>
      <c r="AV422" s="13" t="s">
        <v>84</v>
      </c>
      <c r="AW422" s="13" t="s">
        <v>31</v>
      </c>
      <c r="AX422" s="13" t="s">
        <v>74</v>
      </c>
      <c r="AY422" s="153" t="s">
        <v>139</v>
      </c>
    </row>
    <row r="423" spans="2:51" s="13" customFormat="1">
      <c r="B423" s="152"/>
      <c r="D423" s="146" t="s">
        <v>148</v>
      </c>
      <c r="E423" s="153" t="s">
        <v>1</v>
      </c>
      <c r="F423" s="154" t="s">
        <v>469</v>
      </c>
      <c r="H423" s="155">
        <v>-1.6</v>
      </c>
      <c r="I423" s="156"/>
      <c r="L423" s="152"/>
      <c r="M423" s="157"/>
      <c r="T423" s="158"/>
      <c r="AT423" s="153" t="s">
        <v>148</v>
      </c>
      <c r="AU423" s="153" t="s">
        <v>84</v>
      </c>
      <c r="AV423" s="13" t="s">
        <v>84</v>
      </c>
      <c r="AW423" s="13" t="s">
        <v>31</v>
      </c>
      <c r="AX423" s="13" t="s">
        <v>74</v>
      </c>
      <c r="AY423" s="153" t="s">
        <v>139</v>
      </c>
    </row>
    <row r="424" spans="2:51" s="13" customFormat="1">
      <c r="B424" s="152"/>
      <c r="D424" s="146" t="s">
        <v>148</v>
      </c>
      <c r="E424" s="153" t="s">
        <v>1</v>
      </c>
      <c r="F424" s="154" t="s">
        <v>336</v>
      </c>
      <c r="H424" s="155">
        <v>-1.2</v>
      </c>
      <c r="I424" s="156"/>
      <c r="L424" s="152"/>
      <c r="M424" s="157"/>
      <c r="T424" s="158"/>
      <c r="AT424" s="153" t="s">
        <v>148</v>
      </c>
      <c r="AU424" s="153" t="s">
        <v>84</v>
      </c>
      <c r="AV424" s="13" t="s">
        <v>84</v>
      </c>
      <c r="AW424" s="13" t="s">
        <v>31</v>
      </c>
      <c r="AX424" s="13" t="s">
        <v>74</v>
      </c>
      <c r="AY424" s="153" t="s">
        <v>139</v>
      </c>
    </row>
    <row r="425" spans="2:51" s="12" customFormat="1">
      <c r="B425" s="145"/>
      <c r="D425" s="146" t="s">
        <v>148</v>
      </c>
      <c r="E425" s="147" t="s">
        <v>1</v>
      </c>
      <c r="F425" s="148" t="s">
        <v>426</v>
      </c>
      <c r="H425" s="147" t="s">
        <v>1</v>
      </c>
      <c r="I425" s="149"/>
      <c r="L425" s="145"/>
      <c r="M425" s="150"/>
      <c r="T425" s="151"/>
      <c r="AT425" s="147" t="s">
        <v>148</v>
      </c>
      <c r="AU425" s="147" t="s">
        <v>84</v>
      </c>
      <c r="AV425" s="12" t="s">
        <v>82</v>
      </c>
      <c r="AW425" s="12" t="s">
        <v>31</v>
      </c>
      <c r="AX425" s="12" t="s">
        <v>74</v>
      </c>
      <c r="AY425" s="147" t="s">
        <v>139</v>
      </c>
    </row>
    <row r="426" spans="2:51" s="13" customFormat="1">
      <c r="B426" s="152"/>
      <c r="D426" s="146" t="s">
        <v>148</v>
      </c>
      <c r="E426" s="153" t="s">
        <v>1</v>
      </c>
      <c r="F426" s="154" t="s">
        <v>471</v>
      </c>
      <c r="H426" s="155">
        <v>13.11</v>
      </c>
      <c r="I426" s="156"/>
      <c r="L426" s="152"/>
      <c r="M426" s="157"/>
      <c r="T426" s="158"/>
      <c r="AT426" s="153" t="s">
        <v>148</v>
      </c>
      <c r="AU426" s="153" t="s">
        <v>84</v>
      </c>
      <c r="AV426" s="13" t="s">
        <v>84</v>
      </c>
      <c r="AW426" s="13" t="s">
        <v>31</v>
      </c>
      <c r="AX426" s="13" t="s">
        <v>74</v>
      </c>
      <c r="AY426" s="153" t="s">
        <v>139</v>
      </c>
    </row>
    <row r="427" spans="2:51" s="13" customFormat="1">
      <c r="B427" s="152"/>
      <c r="D427" s="146" t="s">
        <v>148</v>
      </c>
      <c r="E427" s="153" t="s">
        <v>1</v>
      </c>
      <c r="F427" s="154" t="s">
        <v>466</v>
      </c>
      <c r="H427" s="155">
        <v>0.32</v>
      </c>
      <c r="I427" s="156"/>
      <c r="L427" s="152"/>
      <c r="M427" s="157"/>
      <c r="T427" s="158"/>
      <c r="AT427" s="153" t="s">
        <v>148</v>
      </c>
      <c r="AU427" s="153" t="s">
        <v>84</v>
      </c>
      <c r="AV427" s="13" t="s">
        <v>84</v>
      </c>
      <c r="AW427" s="13" t="s">
        <v>31</v>
      </c>
      <c r="AX427" s="13" t="s">
        <v>74</v>
      </c>
      <c r="AY427" s="153" t="s">
        <v>139</v>
      </c>
    </row>
    <row r="428" spans="2:51" s="13" customFormat="1">
      <c r="B428" s="152"/>
      <c r="D428" s="146" t="s">
        <v>148</v>
      </c>
      <c r="E428" s="153" t="s">
        <v>1</v>
      </c>
      <c r="F428" s="154" t="s">
        <v>336</v>
      </c>
      <c r="H428" s="155">
        <v>-1.2</v>
      </c>
      <c r="I428" s="156"/>
      <c r="L428" s="152"/>
      <c r="M428" s="157"/>
      <c r="T428" s="158"/>
      <c r="AT428" s="153" t="s">
        <v>148</v>
      </c>
      <c r="AU428" s="153" t="s">
        <v>84</v>
      </c>
      <c r="AV428" s="13" t="s">
        <v>84</v>
      </c>
      <c r="AW428" s="13" t="s">
        <v>31</v>
      </c>
      <c r="AX428" s="13" t="s">
        <v>74</v>
      </c>
      <c r="AY428" s="153" t="s">
        <v>139</v>
      </c>
    </row>
    <row r="429" spans="2:51" s="13" customFormat="1">
      <c r="B429" s="152"/>
      <c r="D429" s="146" t="s">
        <v>148</v>
      </c>
      <c r="E429" s="153" t="s">
        <v>1</v>
      </c>
      <c r="F429" s="154" t="s">
        <v>463</v>
      </c>
      <c r="H429" s="155">
        <v>-0.34799999999999998</v>
      </c>
      <c r="I429" s="156"/>
      <c r="L429" s="152"/>
      <c r="M429" s="157"/>
      <c r="T429" s="158"/>
      <c r="AT429" s="153" t="s">
        <v>148</v>
      </c>
      <c r="AU429" s="153" t="s">
        <v>84</v>
      </c>
      <c r="AV429" s="13" t="s">
        <v>84</v>
      </c>
      <c r="AW429" s="13" t="s">
        <v>31</v>
      </c>
      <c r="AX429" s="13" t="s">
        <v>74</v>
      </c>
      <c r="AY429" s="153" t="s">
        <v>139</v>
      </c>
    </row>
    <row r="430" spans="2:51" s="12" customFormat="1">
      <c r="B430" s="145"/>
      <c r="D430" s="146" t="s">
        <v>148</v>
      </c>
      <c r="E430" s="147" t="s">
        <v>1</v>
      </c>
      <c r="F430" s="148" t="s">
        <v>428</v>
      </c>
      <c r="H430" s="147" t="s">
        <v>1</v>
      </c>
      <c r="I430" s="149"/>
      <c r="L430" s="145"/>
      <c r="M430" s="150"/>
      <c r="T430" s="151"/>
      <c r="AT430" s="147" t="s">
        <v>148</v>
      </c>
      <c r="AU430" s="147" t="s">
        <v>84</v>
      </c>
      <c r="AV430" s="12" t="s">
        <v>82</v>
      </c>
      <c r="AW430" s="12" t="s">
        <v>31</v>
      </c>
      <c r="AX430" s="12" t="s">
        <v>74</v>
      </c>
      <c r="AY430" s="147" t="s">
        <v>139</v>
      </c>
    </row>
    <row r="431" spans="2:51" s="13" customFormat="1">
      <c r="B431" s="152"/>
      <c r="D431" s="146" t="s">
        <v>148</v>
      </c>
      <c r="E431" s="153" t="s">
        <v>1</v>
      </c>
      <c r="F431" s="154" t="s">
        <v>472</v>
      </c>
      <c r="H431" s="155">
        <v>48.45</v>
      </c>
      <c r="I431" s="156"/>
      <c r="L431" s="152"/>
      <c r="M431" s="157"/>
      <c r="T431" s="158"/>
      <c r="AT431" s="153" t="s">
        <v>148</v>
      </c>
      <c r="AU431" s="153" t="s">
        <v>84</v>
      </c>
      <c r="AV431" s="13" t="s">
        <v>84</v>
      </c>
      <c r="AW431" s="13" t="s">
        <v>31</v>
      </c>
      <c r="AX431" s="13" t="s">
        <v>74</v>
      </c>
      <c r="AY431" s="153" t="s">
        <v>139</v>
      </c>
    </row>
    <row r="432" spans="2:51" s="13" customFormat="1">
      <c r="B432" s="152"/>
      <c r="D432" s="146" t="s">
        <v>148</v>
      </c>
      <c r="E432" s="153" t="s">
        <v>1</v>
      </c>
      <c r="F432" s="154" t="s">
        <v>473</v>
      </c>
      <c r="H432" s="155">
        <v>0.39600000000000002</v>
      </c>
      <c r="I432" s="156"/>
      <c r="L432" s="152"/>
      <c r="M432" s="157"/>
      <c r="T432" s="158"/>
      <c r="AT432" s="153" t="s">
        <v>148</v>
      </c>
      <c r="AU432" s="153" t="s">
        <v>84</v>
      </c>
      <c r="AV432" s="13" t="s">
        <v>84</v>
      </c>
      <c r="AW432" s="13" t="s">
        <v>31</v>
      </c>
      <c r="AX432" s="13" t="s">
        <v>74</v>
      </c>
      <c r="AY432" s="153" t="s">
        <v>139</v>
      </c>
    </row>
    <row r="433" spans="2:51" s="13" customFormat="1">
      <c r="B433" s="152"/>
      <c r="D433" s="146" t="s">
        <v>148</v>
      </c>
      <c r="E433" s="153" t="s">
        <v>1</v>
      </c>
      <c r="F433" s="154" t="s">
        <v>474</v>
      </c>
      <c r="H433" s="155">
        <v>-0.6</v>
      </c>
      <c r="I433" s="156"/>
      <c r="L433" s="152"/>
      <c r="M433" s="157"/>
      <c r="T433" s="158"/>
      <c r="AT433" s="153" t="s">
        <v>148</v>
      </c>
      <c r="AU433" s="153" t="s">
        <v>84</v>
      </c>
      <c r="AV433" s="13" t="s">
        <v>84</v>
      </c>
      <c r="AW433" s="13" t="s">
        <v>31</v>
      </c>
      <c r="AX433" s="13" t="s">
        <v>74</v>
      </c>
      <c r="AY433" s="153" t="s">
        <v>139</v>
      </c>
    </row>
    <row r="434" spans="2:51" s="13" customFormat="1">
      <c r="B434" s="152"/>
      <c r="D434" s="146" t="s">
        <v>148</v>
      </c>
      <c r="E434" s="153" t="s">
        <v>1</v>
      </c>
      <c r="F434" s="154" t="s">
        <v>475</v>
      </c>
      <c r="H434" s="155">
        <v>-1.4</v>
      </c>
      <c r="I434" s="156"/>
      <c r="L434" s="152"/>
      <c r="M434" s="157"/>
      <c r="T434" s="158"/>
      <c r="AT434" s="153" t="s">
        <v>148</v>
      </c>
      <c r="AU434" s="153" t="s">
        <v>84</v>
      </c>
      <c r="AV434" s="13" t="s">
        <v>84</v>
      </c>
      <c r="AW434" s="13" t="s">
        <v>31</v>
      </c>
      <c r="AX434" s="13" t="s">
        <v>74</v>
      </c>
      <c r="AY434" s="153" t="s">
        <v>139</v>
      </c>
    </row>
    <row r="435" spans="2:51" s="13" customFormat="1">
      <c r="B435" s="152"/>
      <c r="D435" s="146" t="s">
        <v>148</v>
      </c>
      <c r="E435" s="153" t="s">
        <v>1</v>
      </c>
      <c r="F435" s="154" t="s">
        <v>336</v>
      </c>
      <c r="H435" s="155">
        <v>-1.2</v>
      </c>
      <c r="I435" s="156"/>
      <c r="L435" s="152"/>
      <c r="M435" s="157"/>
      <c r="T435" s="158"/>
      <c r="AT435" s="153" t="s">
        <v>148</v>
      </c>
      <c r="AU435" s="153" t="s">
        <v>84</v>
      </c>
      <c r="AV435" s="13" t="s">
        <v>84</v>
      </c>
      <c r="AW435" s="13" t="s">
        <v>31</v>
      </c>
      <c r="AX435" s="13" t="s">
        <v>74</v>
      </c>
      <c r="AY435" s="153" t="s">
        <v>139</v>
      </c>
    </row>
    <row r="436" spans="2:51" s="12" customFormat="1">
      <c r="B436" s="145"/>
      <c r="D436" s="146" t="s">
        <v>148</v>
      </c>
      <c r="E436" s="147" t="s">
        <v>1</v>
      </c>
      <c r="F436" s="148" t="s">
        <v>430</v>
      </c>
      <c r="H436" s="147" t="s">
        <v>1</v>
      </c>
      <c r="I436" s="149"/>
      <c r="L436" s="145"/>
      <c r="M436" s="150"/>
      <c r="T436" s="151"/>
      <c r="AT436" s="147" t="s">
        <v>148</v>
      </c>
      <c r="AU436" s="147" t="s">
        <v>84</v>
      </c>
      <c r="AV436" s="12" t="s">
        <v>82</v>
      </c>
      <c r="AW436" s="12" t="s">
        <v>31</v>
      </c>
      <c r="AX436" s="12" t="s">
        <v>74</v>
      </c>
      <c r="AY436" s="147" t="s">
        <v>139</v>
      </c>
    </row>
    <row r="437" spans="2:51" s="13" customFormat="1">
      <c r="B437" s="152"/>
      <c r="D437" s="146" t="s">
        <v>148</v>
      </c>
      <c r="E437" s="153" t="s">
        <v>1</v>
      </c>
      <c r="F437" s="154" t="s">
        <v>476</v>
      </c>
      <c r="H437" s="155">
        <v>12.255000000000001</v>
      </c>
      <c r="I437" s="156"/>
      <c r="L437" s="152"/>
      <c r="M437" s="157"/>
      <c r="T437" s="158"/>
      <c r="AT437" s="153" t="s">
        <v>148</v>
      </c>
      <c r="AU437" s="153" t="s">
        <v>84</v>
      </c>
      <c r="AV437" s="13" t="s">
        <v>84</v>
      </c>
      <c r="AW437" s="13" t="s">
        <v>31</v>
      </c>
      <c r="AX437" s="13" t="s">
        <v>74</v>
      </c>
      <c r="AY437" s="153" t="s">
        <v>139</v>
      </c>
    </row>
    <row r="438" spans="2:51" s="13" customFormat="1">
      <c r="B438" s="152"/>
      <c r="D438" s="146" t="s">
        <v>148</v>
      </c>
      <c r="E438" s="153" t="s">
        <v>1</v>
      </c>
      <c r="F438" s="154" t="s">
        <v>336</v>
      </c>
      <c r="H438" s="155">
        <v>-1.2</v>
      </c>
      <c r="I438" s="156"/>
      <c r="L438" s="152"/>
      <c r="M438" s="157"/>
      <c r="T438" s="158"/>
      <c r="AT438" s="153" t="s">
        <v>148</v>
      </c>
      <c r="AU438" s="153" t="s">
        <v>84</v>
      </c>
      <c r="AV438" s="13" t="s">
        <v>84</v>
      </c>
      <c r="AW438" s="13" t="s">
        <v>31</v>
      </c>
      <c r="AX438" s="13" t="s">
        <v>74</v>
      </c>
      <c r="AY438" s="153" t="s">
        <v>139</v>
      </c>
    </row>
    <row r="439" spans="2:51" s="12" customFormat="1">
      <c r="B439" s="145"/>
      <c r="D439" s="146" t="s">
        <v>148</v>
      </c>
      <c r="E439" s="147" t="s">
        <v>1</v>
      </c>
      <c r="F439" s="148" t="s">
        <v>432</v>
      </c>
      <c r="H439" s="147" t="s">
        <v>1</v>
      </c>
      <c r="I439" s="149"/>
      <c r="L439" s="145"/>
      <c r="M439" s="150"/>
      <c r="T439" s="151"/>
      <c r="AT439" s="147" t="s">
        <v>148</v>
      </c>
      <c r="AU439" s="147" t="s">
        <v>84</v>
      </c>
      <c r="AV439" s="12" t="s">
        <v>82</v>
      </c>
      <c r="AW439" s="12" t="s">
        <v>31</v>
      </c>
      <c r="AX439" s="12" t="s">
        <v>74</v>
      </c>
      <c r="AY439" s="147" t="s">
        <v>139</v>
      </c>
    </row>
    <row r="440" spans="2:51" s="13" customFormat="1">
      <c r="B440" s="152"/>
      <c r="D440" s="146" t="s">
        <v>148</v>
      </c>
      <c r="E440" s="153" t="s">
        <v>1</v>
      </c>
      <c r="F440" s="154" t="s">
        <v>477</v>
      </c>
      <c r="H440" s="155">
        <v>63.555</v>
      </c>
      <c r="I440" s="156"/>
      <c r="L440" s="152"/>
      <c r="M440" s="157"/>
      <c r="T440" s="158"/>
      <c r="AT440" s="153" t="s">
        <v>148</v>
      </c>
      <c r="AU440" s="153" t="s">
        <v>84</v>
      </c>
      <c r="AV440" s="13" t="s">
        <v>84</v>
      </c>
      <c r="AW440" s="13" t="s">
        <v>31</v>
      </c>
      <c r="AX440" s="13" t="s">
        <v>74</v>
      </c>
      <c r="AY440" s="153" t="s">
        <v>139</v>
      </c>
    </row>
    <row r="441" spans="2:51" s="13" customFormat="1">
      <c r="B441" s="152"/>
      <c r="D441" s="146" t="s">
        <v>148</v>
      </c>
      <c r="E441" s="153" t="s">
        <v>1</v>
      </c>
      <c r="F441" s="154" t="s">
        <v>478</v>
      </c>
      <c r="H441" s="155">
        <v>1.238</v>
      </c>
      <c r="I441" s="156"/>
      <c r="L441" s="152"/>
      <c r="M441" s="157"/>
      <c r="T441" s="158"/>
      <c r="AT441" s="153" t="s">
        <v>148</v>
      </c>
      <c r="AU441" s="153" t="s">
        <v>84</v>
      </c>
      <c r="AV441" s="13" t="s">
        <v>84</v>
      </c>
      <c r="AW441" s="13" t="s">
        <v>31</v>
      </c>
      <c r="AX441" s="13" t="s">
        <v>74</v>
      </c>
      <c r="AY441" s="153" t="s">
        <v>139</v>
      </c>
    </row>
    <row r="442" spans="2:51" s="13" customFormat="1">
      <c r="B442" s="152"/>
      <c r="D442" s="146" t="s">
        <v>148</v>
      </c>
      <c r="E442" s="153" t="s">
        <v>1</v>
      </c>
      <c r="F442" s="154" t="s">
        <v>464</v>
      </c>
      <c r="H442" s="155">
        <v>-1.8</v>
      </c>
      <c r="I442" s="156"/>
      <c r="L442" s="152"/>
      <c r="M442" s="157"/>
      <c r="T442" s="158"/>
      <c r="AT442" s="153" t="s">
        <v>148</v>
      </c>
      <c r="AU442" s="153" t="s">
        <v>84</v>
      </c>
      <c r="AV442" s="13" t="s">
        <v>84</v>
      </c>
      <c r="AW442" s="13" t="s">
        <v>31</v>
      </c>
      <c r="AX442" s="13" t="s">
        <v>74</v>
      </c>
      <c r="AY442" s="153" t="s">
        <v>139</v>
      </c>
    </row>
    <row r="443" spans="2:51" s="12" customFormat="1">
      <c r="B443" s="145"/>
      <c r="D443" s="146" t="s">
        <v>148</v>
      </c>
      <c r="E443" s="147" t="s">
        <v>1</v>
      </c>
      <c r="F443" s="148" t="s">
        <v>434</v>
      </c>
      <c r="H443" s="147" t="s">
        <v>1</v>
      </c>
      <c r="I443" s="149"/>
      <c r="L443" s="145"/>
      <c r="M443" s="150"/>
      <c r="T443" s="151"/>
      <c r="AT443" s="147" t="s">
        <v>148</v>
      </c>
      <c r="AU443" s="147" t="s">
        <v>84</v>
      </c>
      <c r="AV443" s="12" t="s">
        <v>82</v>
      </c>
      <c r="AW443" s="12" t="s">
        <v>31</v>
      </c>
      <c r="AX443" s="12" t="s">
        <v>74</v>
      </c>
      <c r="AY443" s="147" t="s">
        <v>139</v>
      </c>
    </row>
    <row r="444" spans="2:51" s="13" customFormat="1">
      <c r="B444" s="152"/>
      <c r="D444" s="146" t="s">
        <v>148</v>
      </c>
      <c r="E444" s="153" t="s">
        <v>1</v>
      </c>
      <c r="F444" s="154" t="s">
        <v>479</v>
      </c>
      <c r="H444" s="155">
        <v>13.224</v>
      </c>
      <c r="I444" s="156"/>
      <c r="L444" s="152"/>
      <c r="M444" s="157"/>
      <c r="T444" s="158"/>
      <c r="AT444" s="153" t="s">
        <v>148</v>
      </c>
      <c r="AU444" s="153" t="s">
        <v>84</v>
      </c>
      <c r="AV444" s="13" t="s">
        <v>84</v>
      </c>
      <c r="AW444" s="13" t="s">
        <v>31</v>
      </c>
      <c r="AX444" s="13" t="s">
        <v>74</v>
      </c>
      <c r="AY444" s="153" t="s">
        <v>139</v>
      </c>
    </row>
    <row r="445" spans="2:51" s="13" customFormat="1">
      <c r="B445" s="152"/>
      <c r="D445" s="146" t="s">
        <v>148</v>
      </c>
      <c r="E445" s="153" t="s">
        <v>1</v>
      </c>
      <c r="F445" s="154" t="s">
        <v>480</v>
      </c>
      <c r="H445" s="155">
        <v>-1.2</v>
      </c>
      <c r="I445" s="156"/>
      <c r="L445" s="152"/>
      <c r="M445" s="157"/>
      <c r="T445" s="158"/>
      <c r="AT445" s="153" t="s">
        <v>148</v>
      </c>
      <c r="AU445" s="153" t="s">
        <v>84</v>
      </c>
      <c r="AV445" s="13" t="s">
        <v>84</v>
      </c>
      <c r="AW445" s="13" t="s">
        <v>31</v>
      </c>
      <c r="AX445" s="13" t="s">
        <v>74</v>
      </c>
      <c r="AY445" s="153" t="s">
        <v>139</v>
      </c>
    </row>
    <row r="446" spans="2:51" s="13" customFormat="1">
      <c r="B446" s="152"/>
      <c r="D446" s="146" t="s">
        <v>148</v>
      </c>
      <c r="E446" s="153" t="s">
        <v>1</v>
      </c>
      <c r="F446" s="154" t="s">
        <v>463</v>
      </c>
      <c r="H446" s="155">
        <v>-0.34799999999999998</v>
      </c>
      <c r="I446" s="156"/>
      <c r="L446" s="152"/>
      <c r="M446" s="157"/>
      <c r="T446" s="158"/>
      <c r="AT446" s="153" t="s">
        <v>148</v>
      </c>
      <c r="AU446" s="153" t="s">
        <v>84</v>
      </c>
      <c r="AV446" s="13" t="s">
        <v>84</v>
      </c>
      <c r="AW446" s="13" t="s">
        <v>31</v>
      </c>
      <c r="AX446" s="13" t="s">
        <v>74</v>
      </c>
      <c r="AY446" s="153" t="s">
        <v>139</v>
      </c>
    </row>
    <row r="447" spans="2:51" s="12" customFormat="1">
      <c r="B447" s="145"/>
      <c r="D447" s="146" t="s">
        <v>148</v>
      </c>
      <c r="E447" s="147" t="s">
        <v>1</v>
      </c>
      <c r="F447" s="148" t="s">
        <v>436</v>
      </c>
      <c r="H447" s="147" t="s">
        <v>1</v>
      </c>
      <c r="I447" s="149"/>
      <c r="L447" s="145"/>
      <c r="M447" s="150"/>
      <c r="T447" s="151"/>
      <c r="AT447" s="147" t="s">
        <v>148</v>
      </c>
      <c r="AU447" s="147" t="s">
        <v>84</v>
      </c>
      <c r="AV447" s="12" t="s">
        <v>82</v>
      </c>
      <c r="AW447" s="12" t="s">
        <v>31</v>
      </c>
      <c r="AX447" s="12" t="s">
        <v>74</v>
      </c>
      <c r="AY447" s="147" t="s">
        <v>139</v>
      </c>
    </row>
    <row r="448" spans="2:51" s="13" customFormat="1">
      <c r="B448" s="152"/>
      <c r="D448" s="146" t="s">
        <v>148</v>
      </c>
      <c r="E448" s="153" t="s">
        <v>1</v>
      </c>
      <c r="F448" s="154" t="s">
        <v>481</v>
      </c>
      <c r="H448" s="155">
        <v>16.245000000000001</v>
      </c>
      <c r="I448" s="156"/>
      <c r="L448" s="152"/>
      <c r="M448" s="157"/>
      <c r="T448" s="158"/>
      <c r="AT448" s="153" t="s">
        <v>148</v>
      </c>
      <c r="AU448" s="153" t="s">
        <v>84</v>
      </c>
      <c r="AV448" s="13" t="s">
        <v>84</v>
      </c>
      <c r="AW448" s="13" t="s">
        <v>31</v>
      </c>
      <c r="AX448" s="13" t="s">
        <v>74</v>
      </c>
      <c r="AY448" s="153" t="s">
        <v>139</v>
      </c>
    </row>
    <row r="449" spans="2:65" s="13" customFormat="1">
      <c r="B449" s="152"/>
      <c r="D449" s="146" t="s">
        <v>148</v>
      </c>
      <c r="E449" s="153" t="s">
        <v>1</v>
      </c>
      <c r="F449" s="154" t="s">
        <v>480</v>
      </c>
      <c r="H449" s="155">
        <v>-1.2</v>
      </c>
      <c r="I449" s="156"/>
      <c r="L449" s="152"/>
      <c r="M449" s="157"/>
      <c r="T449" s="158"/>
      <c r="AT449" s="153" t="s">
        <v>148</v>
      </c>
      <c r="AU449" s="153" t="s">
        <v>84</v>
      </c>
      <c r="AV449" s="13" t="s">
        <v>84</v>
      </c>
      <c r="AW449" s="13" t="s">
        <v>31</v>
      </c>
      <c r="AX449" s="13" t="s">
        <v>74</v>
      </c>
      <c r="AY449" s="153" t="s">
        <v>139</v>
      </c>
    </row>
    <row r="450" spans="2:65" s="12" customFormat="1">
      <c r="B450" s="145"/>
      <c r="D450" s="146" t="s">
        <v>148</v>
      </c>
      <c r="E450" s="147" t="s">
        <v>1</v>
      </c>
      <c r="F450" s="148" t="s">
        <v>438</v>
      </c>
      <c r="H450" s="147" t="s">
        <v>1</v>
      </c>
      <c r="I450" s="149"/>
      <c r="L450" s="145"/>
      <c r="M450" s="150"/>
      <c r="T450" s="151"/>
      <c r="AT450" s="147" t="s">
        <v>148</v>
      </c>
      <c r="AU450" s="147" t="s">
        <v>84</v>
      </c>
      <c r="AV450" s="12" t="s">
        <v>82</v>
      </c>
      <c r="AW450" s="12" t="s">
        <v>31</v>
      </c>
      <c r="AX450" s="12" t="s">
        <v>74</v>
      </c>
      <c r="AY450" s="147" t="s">
        <v>139</v>
      </c>
    </row>
    <row r="451" spans="2:65" s="13" customFormat="1">
      <c r="B451" s="152"/>
      <c r="D451" s="146" t="s">
        <v>148</v>
      </c>
      <c r="E451" s="153" t="s">
        <v>1</v>
      </c>
      <c r="F451" s="154" t="s">
        <v>482</v>
      </c>
      <c r="H451" s="155">
        <v>38.874000000000002</v>
      </c>
      <c r="I451" s="156"/>
      <c r="L451" s="152"/>
      <c r="M451" s="157"/>
      <c r="T451" s="158"/>
      <c r="AT451" s="153" t="s">
        <v>148</v>
      </c>
      <c r="AU451" s="153" t="s">
        <v>84</v>
      </c>
      <c r="AV451" s="13" t="s">
        <v>84</v>
      </c>
      <c r="AW451" s="13" t="s">
        <v>31</v>
      </c>
      <c r="AX451" s="13" t="s">
        <v>74</v>
      </c>
      <c r="AY451" s="153" t="s">
        <v>139</v>
      </c>
    </row>
    <row r="452" spans="2:65" s="13" customFormat="1">
      <c r="B452" s="152"/>
      <c r="D452" s="146" t="s">
        <v>148</v>
      </c>
      <c r="E452" s="153" t="s">
        <v>1</v>
      </c>
      <c r="F452" s="154" t="s">
        <v>483</v>
      </c>
      <c r="H452" s="155">
        <v>0.53600000000000003</v>
      </c>
      <c r="I452" s="156"/>
      <c r="L452" s="152"/>
      <c r="M452" s="157"/>
      <c r="T452" s="158"/>
      <c r="AT452" s="153" t="s">
        <v>148</v>
      </c>
      <c r="AU452" s="153" t="s">
        <v>84</v>
      </c>
      <c r="AV452" s="13" t="s">
        <v>84</v>
      </c>
      <c r="AW452" s="13" t="s">
        <v>31</v>
      </c>
      <c r="AX452" s="13" t="s">
        <v>74</v>
      </c>
      <c r="AY452" s="153" t="s">
        <v>139</v>
      </c>
    </row>
    <row r="453" spans="2:65" s="13" customFormat="1">
      <c r="B453" s="152"/>
      <c r="D453" s="146" t="s">
        <v>148</v>
      </c>
      <c r="E453" s="153" t="s">
        <v>1</v>
      </c>
      <c r="F453" s="154" t="s">
        <v>484</v>
      </c>
      <c r="H453" s="155">
        <v>-2.4</v>
      </c>
      <c r="I453" s="156"/>
      <c r="L453" s="152"/>
      <c r="M453" s="157"/>
      <c r="T453" s="158"/>
      <c r="AT453" s="153" t="s">
        <v>148</v>
      </c>
      <c r="AU453" s="153" t="s">
        <v>84</v>
      </c>
      <c r="AV453" s="13" t="s">
        <v>84</v>
      </c>
      <c r="AW453" s="13" t="s">
        <v>31</v>
      </c>
      <c r="AX453" s="13" t="s">
        <v>74</v>
      </c>
      <c r="AY453" s="153" t="s">
        <v>139</v>
      </c>
    </row>
    <row r="454" spans="2:65" s="13" customFormat="1">
      <c r="B454" s="152"/>
      <c r="D454" s="146" t="s">
        <v>148</v>
      </c>
      <c r="E454" s="153" t="s">
        <v>1</v>
      </c>
      <c r="F454" s="154" t="s">
        <v>469</v>
      </c>
      <c r="H454" s="155">
        <v>-1.6</v>
      </c>
      <c r="I454" s="156"/>
      <c r="L454" s="152"/>
      <c r="M454" s="157"/>
      <c r="T454" s="158"/>
      <c r="AT454" s="153" t="s">
        <v>148</v>
      </c>
      <c r="AU454" s="153" t="s">
        <v>84</v>
      </c>
      <c r="AV454" s="13" t="s">
        <v>84</v>
      </c>
      <c r="AW454" s="13" t="s">
        <v>31</v>
      </c>
      <c r="AX454" s="13" t="s">
        <v>74</v>
      </c>
      <c r="AY454" s="153" t="s">
        <v>139</v>
      </c>
    </row>
    <row r="455" spans="2:65" s="13" customFormat="1">
      <c r="B455" s="152"/>
      <c r="D455" s="146" t="s">
        <v>148</v>
      </c>
      <c r="E455" s="153" t="s">
        <v>1</v>
      </c>
      <c r="F455" s="154" t="s">
        <v>485</v>
      </c>
      <c r="H455" s="155">
        <v>-0.69599999999999995</v>
      </c>
      <c r="I455" s="156"/>
      <c r="L455" s="152"/>
      <c r="M455" s="157"/>
      <c r="T455" s="158"/>
      <c r="AT455" s="153" t="s">
        <v>148</v>
      </c>
      <c r="AU455" s="153" t="s">
        <v>84</v>
      </c>
      <c r="AV455" s="13" t="s">
        <v>84</v>
      </c>
      <c r="AW455" s="13" t="s">
        <v>31</v>
      </c>
      <c r="AX455" s="13" t="s">
        <v>74</v>
      </c>
      <c r="AY455" s="153" t="s">
        <v>139</v>
      </c>
    </row>
    <row r="456" spans="2:65" s="15" customFormat="1">
      <c r="B456" s="176"/>
      <c r="D456" s="146" t="s">
        <v>148</v>
      </c>
      <c r="E456" s="177" t="s">
        <v>1</v>
      </c>
      <c r="F456" s="178" t="s">
        <v>486</v>
      </c>
      <c r="H456" s="179">
        <v>281.25200000000001</v>
      </c>
      <c r="I456" s="180"/>
      <c r="L456" s="176"/>
      <c r="M456" s="181"/>
      <c r="T456" s="182"/>
      <c r="AT456" s="177" t="s">
        <v>148</v>
      </c>
      <c r="AU456" s="177" t="s">
        <v>84</v>
      </c>
      <c r="AV456" s="15" t="s">
        <v>156</v>
      </c>
      <c r="AW456" s="15" t="s">
        <v>31</v>
      </c>
      <c r="AX456" s="15" t="s">
        <v>74</v>
      </c>
      <c r="AY456" s="177" t="s">
        <v>139</v>
      </c>
    </row>
    <row r="457" spans="2:65" s="12" customFormat="1">
      <c r="B457" s="145"/>
      <c r="D457" s="146" t="s">
        <v>148</v>
      </c>
      <c r="E457" s="147" t="s">
        <v>1</v>
      </c>
      <c r="F457" s="148" t="s">
        <v>487</v>
      </c>
      <c r="H457" s="147" t="s">
        <v>1</v>
      </c>
      <c r="I457" s="149"/>
      <c r="L457" s="145"/>
      <c r="M457" s="150"/>
      <c r="T457" s="151"/>
      <c r="AT457" s="147" t="s">
        <v>148</v>
      </c>
      <c r="AU457" s="147" t="s">
        <v>84</v>
      </c>
      <c r="AV457" s="12" t="s">
        <v>82</v>
      </c>
      <c r="AW457" s="12" t="s">
        <v>31</v>
      </c>
      <c r="AX457" s="12" t="s">
        <v>74</v>
      </c>
      <c r="AY457" s="147" t="s">
        <v>139</v>
      </c>
    </row>
    <row r="458" spans="2:65" s="12" customFormat="1" ht="22.5">
      <c r="B458" s="145"/>
      <c r="D458" s="146" t="s">
        <v>148</v>
      </c>
      <c r="E458" s="147" t="s">
        <v>1</v>
      </c>
      <c r="F458" s="148" t="s">
        <v>488</v>
      </c>
      <c r="H458" s="147" t="s">
        <v>1</v>
      </c>
      <c r="I458" s="149"/>
      <c r="L458" s="145"/>
      <c r="M458" s="150"/>
      <c r="T458" s="151"/>
      <c r="AT458" s="147" t="s">
        <v>148</v>
      </c>
      <c r="AU458" s="147" t="s">
        <v>84</v>
      </c>
      <c r="AV458" s="12" t="s">
        <v>82</v>
      </c>
      <c r="AW458" s="12" t="s">
        <v>31</v>
      </c>
      <c r="AX458" s="12" t="s">
        <v>74</v>
      </c>
      <c r="AY458" s="147" t="s">
        <v>139</v>
      </c>
    </row>
    <row r="459" spans="2:65" s="13" customFormat="1">
      <c r="B459" s="152"/>
      <c r="D459" s="146" t="s">
        <v>148</v>
      </c>
      <c r="E459" s="153" t="s">
        <v>1</v>
      </c>
      <c r="F459" s="154" t="s">
        <v>489</v>
      </c>
      <c r="H459" s="155">
        <v>-83.88</v>
      </c>
      <c r="I459" s="156"/>
      <c r="L459" s="152"/>
      <c r="M459" s="157"/>
      <c r="T459" s="158"/>
      <c r="AT459" s="153" t="s">
        <v>148</v>
      </c>
      <c r="AU459" s="153" t="s">
        <v>84</v>
      </c>
      <c r="AV459" s="13" t="s">
        <v>84</v>
      </c>
      <c r="AW459" s="13" t="s">
        <v>31</v>
      </c>
      <c r="AX459" s="13" t="s">
        <v>74</v>
      </c>
      <c r="AY459" s="153" t="s">
        <v>139</v>
      </c>
    </row>
    <row r="460" spans="2:65" s="15" customFormat="1">
      <c r="B460" s="176"/>
      <c r="D460" s="146" t="s">
        <v>148</v>
      </c>
      <c r="E460" s="177" t="s">
        <v>1</v>
      </c>
      <c r="F460" s="178" t="s">
        <v>486</v>
      </c>
      <c r="H460" s="179">
        <v>-83.88</v>
      </c>
      <c r="I460" s="180"/>
      <c r="L460" s="176"/>
      <c r="M460" s="181"/>
      <c r="T460" s="182"/>
      <c r="AT460" s="177" t="s">
        <v>148</v>
      </c>
      <c r="AU460" s="177" t="s">
        <v>84</v>
      </c>
      <c r="AV460" s="15" t="s">
        <v>156</v>
      </c>
      <c r="AW460" s="15" t="s">
        <v>31</v>
      </c>
      <c r="AX460" s="15" t="s">
        <v>74</v>
      </c>
      <c r="AY460" s="177" t="s">
        <v>139</v>
      </c>
    </row>
    <row r="461" spans="2:65" s="12" customFormat="1" ht="22.5">
      <c r="B461" s="145"/>
      <c r="D461" s="146" t="s">
        <v>148</v>
      </c>
      <c r="E461" s="147" t="s">
        <v>1</v>
      </c>
      <c r="F461" s="148" t="s">
        <v>496</v>
      </c>
      <c r="H461" s="147" t="s">
        <v>1</v>
      </c>
      <c r="I461" s="149"/>
      <c r="L461" s="145"/>
      <c r="M461" s="150"/>
      <c r="T461" s="151"/>
      <c r="AT461" s="147" t="s">
        <v>148</v>
      </c>
      <c r="AU461" s="147" t="s">
        <v>84</v>
      </c>
      <c r="AV461" s="12" t="s">
        <v>82</v>
      </c>
      <c r="AW461" s="12" t="s">
        <v>31</v>
      </c>
      <c r="AX461" s="12" t="s">
        <v>74</v>
      </c>
      <c r="AY461" s="147" t="s">
        <v>139</v>
      </c>
    </row>
    <row r="462" spans="2:65" s="13" customFormat="1">
      <c r="B462" s="152"/>
      <c r="D462" s="146" t="s">
        <v>148</v>
      </c>
      <c r="E462" s="153" t="s">
        <v>1</v>
      </c>
      <c r="F462" s="154" t="s">
        <v>489</v>
      </c>
      <c r="H462" s="155">
        <v>-83.88</v>
      </c>
      <c r="I462" s="156"/>
      <c r="L462" s="152"/>
      <c r="M462" s="157"/>
      <c r="T462" s="158"/>
      <c r="AT462" s="153" t="s">
        <v>148</v>
      </c>
      <c r="AU462" s="153" t="s">
        <v>84</v>
      </c>
      <c r="AV462" s="13" t="s">
        <v>84</v>
      </c>
      <c r="AW462" s="13" t="s">
        <v>31</v>
      </c>
      <c r="AX462" s="13" t="s">
        <v>74</v>
      </c>
      <c r="AY462" s="153" t="s">
        <v>139</v>
      </c>
    </row>
    <row r="463" spans="2:65" s="14" customFormat="1">
      <c r="B463" s="159"/>
      <c r="D463" s="146" t="s">
        <v>148</v>
      </c>
      <c r="E463" s="160" t="s">
        <v>1</v>
      </c>
      <c r="F463" s="161" t="s">
        <v>170</v>
      </c>
      <c r="H463" s="162">
        <v>113.492</v>
      </c>
      <c r="I463" s="163"/>
      <c r="L463" s="159"/>
      <c r="M463" s="164"/>
      <c r="T463" s="165"/>
      <c r="AT463" s="160" t="s">
        <v>148</v>
      </c>
      <c r="AU463" s="160" t="s">
        <v>84</v>
      </c>
      <c r="AV463" s="14" t="s">
        <v>146</v>
      </c>
      <c r="AW463" s="14" t="s">
        <v>31</v>
      </c>
      <c r="AX463" s="14" t="s">
        <v>82</v>
      </c>
      <c r="AY463" s="160" t="s">
        <v>139</v>
      </c>
    </row>
    <row r="464" spans="2:65" s="1" customFormat="1" ht="24.2" customHeight="1">
      <c r="B464" s="32"/>
      <c r="C464" s="132" t="s">
        <v>497</v>
      </c>
      <c r="D464" s="132" t="s">
        <v>141</v>
      </c>
      <c r="E464" s="133" t="s">
        <v>498</v>
      </c>
      <c r="F464" s="134" t="s">
        <v>499</v>
      </c>
      <c r="G464" s="135" t="s">
        <v>144</v>
      </c>
      <c r="H464" s="136">
        <v>83.88</v>
      </c>
      <c r="I464" s="137"/>
      <c r="J464" s="138">
        <f>ROUND(I464*H464,2)</f>
        <v>0</v>
      </c>
      <c r="K464" s="134" t="s">
        <v>145</v>
      </c>
      <c r="L464" s="32"/>
      <c r="M464" s="139" t="s">
        <v>1</v>
      </c>
      <c r="N464" s="140" t="s">
        <v>39</v>
      </c>
      <c r="P464" s="141">
        <f>O464*H464</f>
        <v>0</v>
      </c>
      <c r="Q464" s="141">
        <v>1.54E-2</v>
      </c>
      <c r="R464" s="141">
        <f>Q464*H464</f>
        <v>1.291752</v>
      </c>
      <c r="S464" s="141">
        <v>0</v>
      </c>
      <c r="T464" s="142">
        <f>S464*H464</f>
        <v>0</v>
      </c>
      <c r="AR464" s="143" t="s">
        <v>146</v>
      </c>
      <c r="AT464" s="143" t="s">
        <v>141</v>
      </c>
      <c r="AU464" s="143" t="s">
        <v>84</v>
      </c>
      <c r="AY464" s="17" t="s">
        <v>139</v>
      </c>
      <c r="BE464" s="144">
        <f>IF(N464="základní",J464,0)</f>
        <v>0</v>
      </c>
      <c r="BF464" s="144">
        <f>IF(N464="snížená",J464,0)</f>
        <v>0</v>
      </c>
      <c r="BG464" s="144">
        <f>IF(N464="zákl. přenesená",J464,0)</f>
        <v>0</v>
      </c>
      <c r="BH464" s="144">
        <f>IF(N464="sníž. přenesená",J464,0)</f>
        <v>0</v>
      </c>
      <c r="BI464" s="144">
        <f>IF(N464="nulová",J464,0)</f>
        <v>0</v>
      </c>
      <c r="BJ464" s="17" t="s">
        <v>82</v>
      </c>
      <c r="BK464" s="144">
        <f>ROUND(I464*H464,2)</f>
        <v>0</v>
      </c>
      <c r="BL464" s="17" t="s">
        <v>146</v>
      </c>
      <c r="BM464" s="143" t="s">
        <v>500</v>
      </c>
    </row>
    <row r="465" spans="2:51" s="12" customFormat="1">
      <c r="B465" s="145"/>
      <c r="D465" s="146" t="s">
        <v>148</v>
      </c>
      <c r="E465" s="147" t="s">
        <v>1</v>
      </c>
      <c r="F465" s="148" t="s">
        <v>501</v>
      </c>
      <c r="H465" s="147" t="s">
        <v>1</v>
      </c>
      <c r="I465" s="149"/>
      <c r="L465" s="145"/>
      <c r="M465" s="150"/>
      <c r="T465" s="151"/>
      <c r="AT465" s="147" t="s">
        <v>148</v>
      </c>
      <c r="AU465" s="147" t="s">
        <v>84</v>
      </c>
      <c r="AV465" s="12" t="s">
        <v>82</v>
      </c>
      <c r="AW465" s="12" t="s">
        <v>31</v>
      </c>
      <c r="AX465" s="12" t="s">
        <v>74</v>
      </c>
      <c r="AY465" s="147" t="s">
        <v>139</v>
      </c>
    </row>
    <row r="466" spans="2:51" s="12" customFormat="1">
      <c r="B466" s="145"/>
      <c r="D466" s="146" t="s">
        <v>148</v>
      </c>
      <c r="E466" s="147" t="s">
        <v>1</v>
      </c>
      <c r="F466" s="148" t="s">
        <v>502</v>
      </c>
      <c r="H466" s="147" t="s">
        <v>1</v>
      </c>
      <c r="I466" s="149"/>
      <c r="L466" s="145"/>
      <c r="M466" s="150"/>
      <c r="T466" s="151"/>
      <c r="AT466" s="147" t="s">
        <v>148</v>
      </c>
      <c r="AU466" s="147" t="s">
        <v>84</v>
      </c>
      <c r="AV466" s="12" t="s">
        <v>82</v>
      </c>
      <c r="AW466" s="12" t="s">
        <v>31</v>
      </c>
      <c r="AX466" s="12" t="s">
        <v>74</v>
      </c>
      <c r="AY466" s="147" t="s">
        <v>139</v>
      </c>
    </row>
    <row r="467" spans="2:51" s="13" customFormat="1">
      <c r="B467" s="152"/>
      <c r="D467" s="146" t="s">
        <v>148</v>
      </c>
      <c r="E467" s="153" t="s">
        <v>1</v>
      </c>
      <c r="F467" s="154" t="s">
        <v>503</v>
      </c>
      <c r="H467" s="155">
        <v>12</v>
      </c>
      <c r="I467" s="156"/>
      <c r="L467" s="152"/>
      <c r="M467" s="157"/>
      <c r="T467" s="158"/>
      <c r="AT467" s="153" t="s">
        <v>148</v>
      </c>
      <c r="AU467" s="153" t="s">
        <v>84</v>
      </c>
      <c r="AV467" s="13" t="s">
        <v>84</v>
      </c>
      <c r="AW467" s="13" t="s">
        <v>31</v>
      </c>
      <c r="AX467" s="13" t="s">
        <v>74</v>
      </c>
      <c r="AY467" s="153" t="s">
        <v>139</v>
      </c>
    </row>
    <row r="468" spans="2:51" s="13" customFormat="1">
      <c r="B468" s="152"/>
      <c r="D468" s="146" t="s">
        <v>148</v>
      </c>
      <c r="E468" s="153" t="s">
        <v>1</v>
      </c>
      <c r="F468" s="154" t="s">
        <v>469</v>
      </c>
      <c r="H468" s="155">
        <v>-1.6</v>
      </c>
      <c r="I468" s="156"/>
      <c r="L468" s="152"/>
      <c r="M468" s="157"/>
      <c r="T468" s="158"/>
      <c r="AT468" s="153" t="s">
        <v>148</v>
      </c>
      <c r="AU468" s="153" t="s">
        <v>84</v>
      </c>
      <c r="AV468" s="13" t="s">
        <v>84</v>
      </c>
      <c r="AW468" s="13" t="s">
        <v>31</v>
      </c>
      <c r="AX468" s="13" t="s">
        <v>74</v>
      </c>
      <c r="AY468" s="153" t="s">
        <v>139</v>
      </c>
    </row>
    <row r="469" spans="2:51" s="12" customFormat="1">
      <c r="B469" s="145"/>
      <c r="D469" s="146" t="s">
        <v>148</v>
      </c>
      <c r="E469" s="147" t="s">
        <v>1</v>
      </c>
      <c r="F469" s="148" t="s">
        <v>424</v>
      </c>
      <c r="H469" s="147" t="s">
        <v>1</v>
      </c>
      <c r="I469" s="149"/>
      <c r="L469" s="145"/>
      <c r="M469" s="150"/>
      <c r="T469" s="151"/>
      <c r="AT469" s="147" t="s">
        <v>148</v>
      </c>
      <c r="AU469" s="147" t="s">
        <v>84</v>
      </c>
      <c r="AV469" s="12" t="s">
        <v>82</v>
      </c>
      <c r="AW469" s="12" t="s">
        <v>31</v>
      </c>
      <c r="AX469" s="12" t="s">
        <v>74</v>
      </c>
      <c r="AY469" s="147" t="s">
        <v>139</v>
      </c>
    </row>
    <row r="470" spans="2:51" s="13" customFormat="1">
      <c r="B470" s="152"/>
      <c r="D470" s="146" t="s">
        <v>148</v>
      </c>
      <c r="E470" s="153" t="s">
        <v>1</v>
      </c>
      <c r="F470" s="154" t="s">
        <v>504</v>
      </c>
      <c r="H470" s="155">
        <v>11.2</v>
      </c>
      <c r="I470" s="156"/>
      <c r="L470" s="152"/>
      <c r="M470" s="157"/>
      <c r="T470" s="158"/>
      <c r="AT470" s="153" t="s">
        <v>148</v>
      </c>
      <c r="AU470" s="153" t="s">
        <v>84</v>
      </c>
      <c r="AV470" s="13" t="s">
        <v>84</v>
      </c>
      <c r="AW470" s="13" t="s">
        <v>31</v>
      </c>
      <c r="AX470" s="13" t="s">
        <v>74</v>
      </c>
      <c r="AY470" s="153" t="s">
        <v>139</v>
      </c>
    </row>
    <row r="471" spans="2:51" s="13" customFormat="1">
      <c r="B471" s="152"/>
      <c r="D471" s="146" t="s">
        <v>148</v>
      </c>
      <c r="E471" s="153" t="s">
        <v>1</v>
      </c>
      <c r="F471" s="154" t="s">
        <v>469</v>
      </c>
      <c r="H471" s="155">
        <v>-1.6</v>
      </c>
      <c r="I471" s="156"/>
      <c r="L471" s="152"/>
      <c r="M471" s="157"/>
      <c r="T471" s="158"/>
      <c r="AT471" s="153" t="s">
        <v>148</v>
      </c>
      <c r="AU471" s="153" t="s">
        <v>84</v>
      </c>
      <c r="AV471" s="13" t="s">
        <v>84</v>
      </c>
      <c r="AW471" s="13" t="s">
        <v>31</v>
      </c>
      <c r="AX471" s="13" t="s">
        <v>74</v>
      </c>
      <c r="AY471" s="153" t="s">
        <v>139</v>
      </c>
    </row>
    <row r="472" spans="2:51" s="13" customFormat="1">
      <c r="B472" s="152"/>
      <c r="D472" s="146" t="s">
        <v>148</v>
      </c>
      <c r="E472" s="153" t="s">
        <v>1</v>
      </c>
      <c r="F472" s="154" t="s">
        <v>475</v>
      </c>
      <c r="H472" s="155">
        <v>-1.4</v>
      </c>
      <c r="I472" s="156"/>
      <c r="L472" s="152"/>
      <c r="M472" s="157"/>
      <c r="T472" s="158"/>
      <c r="AT472" s="153" t="s">
        <v>148</v>
      </c>
      <c r="AU472" s="153" t="s">
        <v>84</v>
      </c>
      <c r="AV472" s="13" t="s">
        <v>84</v>
      </c>
      <c r="AW472" s="13" t="s">
        <v>31</v>
      </c>
      <c r="AX472" s="13" t="s">
        <v>74</v>
      </c>
      <c r="AY472" s="153" t="s">
        <v>139</v>
      </c>
    </row>
    <row r="473" spans="2:51" s="12" customFormat="1">
      <c r="B473" s="145"/>
      <c r="D473" s="146" t="s">
        <v>148</v>
      </c>
      <c r="E473" s="147" t="s">
        <v>1</v>
      </c>
      <c r="F473" s="148" t="s">
        <v>426</v>
      </c>
      <c r="H473" s="147" t="s">
        <v>1</v>
      </c>
      <c r="I473" s="149"/>
      <c r="L473" s="145"/>
      <c r="M473" s="150"/>
      <c r="T473" s="151"/>
      <c r="AT473" s="147" t="s">
        <v>148</v>
      </c>
      <c r="AU473" s="147" t="s">
        <v>84</v>
      </c>
      <c r="AV473" s="12" t="s">
        <v>82</v>
      </c>
      <c r="AW473" s="12" t="s">
        <v>31</v>
      </c>
      <c r="AX473" s="12" t="s">
        <v>74</v>
      </c>
      <c r="AY473" s="147" t="s">
        <v>139</v>
      </c>
    </row>
    <row r="474" spans="2:51" s="13" customFormat="1">
      <c r="B474" s="152"/>
      <c r="D474" s="146" t="s">
        <v>148</v>
      </c>
      <c r="E474" s="153" t="s">
        <v>1</v>
      </c>
      <c r="F474" s="154" t="s">
        <v>505</v>
      </c>
      <c r="H474" s="155">
        <v>9.1999999999999993</v>
      </c>
      <c r="I474" s="156"/>
      <c r="L474" s="152"/>
      <c r="M474" s="157"/>
      <c r="T474" s="158"/>
      <c r="AT474" s="153" t="s">
        <v>148</v>
      </c>
      <c r="AU474" s="153" t="s">
        <v>84</v>
      </c>
      <c r="AV474" s="13" t="s">
        <v>84</v>
      </c>
      <c r="AW474" s="13" t="s">
        <v>31</v>
      </c>
      <c r="AX474" s="13" t="s">
        <v>74</v>
      </c>
      <c r="AY474" s="153" t="s">
        <v>139</v>
      </c>
    </row>
    <row r="475" spans="2:51" s="13" customFormat="1">
      <c r="B475" s="152"/>
      <c r="D475" s="146" t="s">
        <v>148</v>
      </c>
      <c r="E475" s="153" t="s">
        <v>1</v>
      </c>
      <c r="F475" s="154" t="s">
        <v>475</v>
      </c>
      <c r="H475" s="155">
        <v>-1.4</v>
      </c>
      <c r="I475" s="156"/>
      <c r="L475" s="152"/>
      <c r="M475" s="157"/>
      <c r="T475" s="158"/>
      <c r="AT475" s="153" t="s">
        <v>148</v>
      </c>
      <c r="AU475" s="153" t="s">
        <v>84</v>
      </c>
      <c r="AV475" s="13" t="s">
        <v>84</v>
      </c>
      <c r="AW475" s="13" t="s">
        <v>31</v>
      </c>
      <c r="AX475" s="13" t="s">
        <v>74</v>
      </c>
      <c r="AY475" s="153" t="s">
        <v>139</v>
      </c>
    </row>
    <row r="476" spans="2:51" s="12" customFormat="1">
      <c r="B476" s="145"/>
      <c r="D476" s="146" t="s">
        <v>148</v>
      </c>
      <c r="E476" s="147" t="s">
        <v>1</v>
      </c>
      <c r="F476" s="148" t="s">
        <v>428</v>
      </c>
      <c r="H476" s="147" t="s">
        <v>1</v>
      </c>
      <c r="I476" s="149"/>
      <c r="L476" s="145"/>
      <c r="M476" s="150"/>
      <c r="T476" s="151"/>
      <c r="AT476" s="147" t="s">
        <v>148</v>
      </c>
      <c r="AU476" s="147" t="s">
        <v>84</v>
      </c>
      <c r="AV476" s="12" t="s">
        <v>82</v>
      </c>
      <c r="AW476" s="12" t="s">
        <v>31</v>
      </c>
      <c r="AX476" s="12" t="s">
        <v>74</v>
      </c>
      <c r="AY476" s="147" t="s">
        <v>139</v>
      </c>
    </row>
    <row r="477" spans="2:51" s="13" customFormat="1">
      <c r="B477" s="152"/>
      <c r="D477" s="146" t="s">
        <v>148</v>
      </c>
      <c r="E477" s="153" t="s">
        <v>1</v>
      </c>
      <c r="F477" s="154" t="s">
        <v>506</v>
      </c>
      <c r="H477" s="155">
        <v>34</v>
      </c>
      <c r="I477" s="156"/>
      <c r="L477" s="152"/>
      <c r="M477" s="157"/>
      <c r="T477" s="158"/>
      <c r="AT477" s="153" t="s">
        <v>148</v>
      </c>
      <c r="AU477" s="153" t="s">
        <v>84</v>
      </c>
      <c r="AV477" s="13" t="s">
        <v>84</v>
      </c>
      <c r="AW477" s="13" t="s">
        <v>31</v>
      </c>
      <c r="AX477" s="13" t="s">
        <v>74</v>
      </c>
      <c r="AY477" s="153" t="s">
        <v>139</v>
      </c>
    </row>
    <row r="478" spans="2:51" s="13" customFormat="1">
      <c r="B478" s="152"/>
      <c r="D478" s="146" t="s">
        <v>148</v>
      </c>
      <c r="E478" s="153" t="s">
        <v>1</v>
      </c>
      <c r="F478" s="154" t="s">
        <v>475</v>
      </c>
      <c r="H478" s="155">
        <v>-1.4</v>
      </c>
      <c r="I478" s="156"/>
      <c r="L478" s="152"/>
      <c r="M478" s="157"/>
      <c r="T478" s="158"/>
      <c r="AT478" s="153" t="s">
        <v>148</v>
      </c>
      <c r="AU478" s="153" t="s">
        <v>84</v>
      </c>
      <c r="AV478" s="13" t="s">
        <v>84</v>
      </c>
      <c r="AW478" s="13" t="s">
        <v>31</v>
      </c>
      <c r="AX478" s="13" t="s">
        <v>74</v>
      </c>
      <c r="AY478" s="153" t="s">
        <v>139</v>
      </c>
    </row>
    <row r="479" spans="2:51" s="13" customFormat="1">
      <c r="B479" s="152"/>
      <c r="D479" s="146" t="s">
        <v>148</v>
      </c>
      <c r="E479" s="153" t="s">
        <v>1</v>
      </c>
      <c r="F479" s="154" t="s">
        <v>336</v>
      </c>
      <c r="H479" s="155">
        <v>-1.2</v>
      </c>
      <c r="I479" s="156"/>
      <c r="L479" s="152"/>
      <c r="M479" s="157"/>
      <c r="T479" s="158"/>
      <c r="AT479" s="153" t="s">
        <v>148</v>
      </c>
      <c r="AU479" s="153" t="s">
        <v>84</v>
      </c>
      <c r="AV479" s="13" t="s">
        <v>84</v>
      </c>
      <c r="AW479" s="13" t="s">
        <v>31</v>
      </c>
      <c r="AX479" s="13" t="s">
        <v>74</v>
      </c>
      <c r="AY479" s="153" t="s">
        <v>139</v>
      </c>
    </row>
    <row r="480" spans="2:51" s="12" customFormat="1">
      <c r="B480" s="145"/>
      <c r="D480" s="146" t="s">
        <v>148</v>
      </c>
      <c r="E480" s="147" t="s">
        <v>1</v>
      </c>
      <c r="F480" s="148" t="s">
        <v>430</v>
      </c>
      <c r="H480" s="147" t="s">
        <v>1</v>
      </c>
      <c r="I480" s="149"/>
      <c r="L480" s="145"/>
      <c r="M480" s="150"/>
      <c r="T480" s="151"/>
      <c r="AT480" s="147" t="s">
        <v>148</v>
      </c>
      <c r="AU480" s="147" t="s">
        <v>84</v>
      </c>
      <c r="AV480" s="12" t="s">
        <v>82</v>
      </c>
      <c r="AW480" s="12" t="s">
        <v>31</v>
      </c>
      <c r="AX480" s="12" t="s">
        <v>74</v>
      </c>
      <c r="AY480" s="147" t="s">
        <v>139</v>
      </c>
    </row>
    <row r="481" spans="2:65" s="13" customFormat="1">
      <c r="B481" s="152"/>
      <c r="D481" s="146" t="s">
        <v>148</v>
      </c>
      <c r="E481" s="153" t="s">
        <v>1</v>
      </c>
      <c r="F481" s="154" t="s">
        <v>507</v>
      </c>
      <c r="H481" s="155">
        <v>8.6</v>
      </c>
      <c r="I481" s="156"/>
      <c r="L481" s="152"/>
      <c r="M481" s="157"/>
      <c r="T481" s="158"/>
      <c r="AT481" s="153" t="s">
        <v>148</v>
      </c>
      <c r="AU481" s="153" t="s">
        <v>84</v>
      </c>
      <c r="AV481" s="13" t="s">
        <v>84</v>
      </c>
      <c r="AW481" s="13" t="s">
        <v>31</v>
      </c>
      <c r="AX481" s="13" t="s">
        <v>74</v>
      </c>
      <c r="AY481" s="153" t="s">
        <v>139</v>
      </c>
    </row>
    <row r="482" spans="2:65" s="13" customFormat="1">
      <c r="B482" s="152"/>
      <c r="D482" s="146" t="s">
        <v>148</v>
      </c>
      <c r="E482" s="153" t="s">
        <v>1</v>
      </c>
      <c r="F482" s="154" t="s">
        <v>336</v>
      </c>
      <c r="H482" s="155">
        <v>-1.2</v>
      </c>
      <c r="I482" s="156"/>
      <c r="L482" s="152"/>
      <c r="M482" s="157"/>
      <c r="T482" s="158"/>
      <c r="AT482" s="153" t="s">
        <v>148</v>
      </c>
      <c r="AU482" s="153" t="s">
        <v>84</v>
      </c>
      <c r="AV482" s="13" t="s">
        <v>84</v>
      </c>
      <c r="AW482" s="13" t="s">
        <v>31</v>
      </c>
      <c r="AX482" s="13" t="s">
        <v>74</v>
      </c>
      <c r="AY482" s="153" t="s">
        <v>139</v>
      </c>
    </row>
    <row r="483" spans="2:65" s="12" customFormat="1">
      <c r="B483" s="145"/>
      <c r="D483" s="146" t="s">
        <v>148</v>
      </c>
      <c r="E483" s="147" t="s">
        <v>1</v>
      </c>
      <c r="F483" s="148" t="s">
        <v>434</v>
      </c>
      <c r="H483" s="147" t="s">
        <v>1</v>
      </c>
      <c r="I483" s="149"/>
      <c r="L483" s="145"/>
      <c r="M483" s="150"/>
      <c r="T483" s="151"/>
      <c r="AT483" s="147" t="s">
        <v>148</v>
      </c>
      <c r="AU483" s="147" t="s">
        <v>84</v>
      </c>
      <c r="AV483" s="12" t="s">
        <v>82</v>
      </c>
      <c r="AW483" s="12" t="s">
        <v>31</v>
      </c>
      <c r="AX483" s="12" t="s">
        <v>74</v>
      </c>
      <c r="AY483" s="147" t="s">
        <v>139</v>
      </c>
    </row>
    <row r="484" spans="2:65" s="13" customFormat="1">
      <c r="B484" s="152"/>
      <c r="D484" s="146" t="s">
        <v>148</v>
      </c>
      <c r="E484" s="153" t="s">
        <v>1</v>
      </c>
      <c r="F484" s="154" t="s">
        <v>508</v>
      </c>
      <c r="H484" s="155">
        <v>9.68</v>
      </c>
      <c r="I484" s="156"/>
      <c r="L484" s="152"/>
      <c r="M484" s="157"/>
      <c r="T484" s="158"/>
      <c r="AT484" s="153" t="s">
        <v>148</v>
      </c>
      <c r="AU484" s="153" t="s">
        <v>84</v>
      </c>
      <c r="AV484" s="13" t="s">
        <v>84</v>
      </c>
      <c r="AW484" s="13" t="s">
        <v>31</v>
      </c>
      <c r="AX484" s="13" t="s">
        <v>74</v>
      </c>
      <c r="AY484" s="153" t="s">
        <v>139</v>
      </c>
    </row>
    <row r="485" spans="2:65" s="13" customFormat="1">
      <c r="B485" s="152"/>
      <c r="D485" s="146" t="s">
        <v>148</v>
      </c>
      <c r="E485" s="153" t="s">
        <v>1</v>
      </c>
      <c r="F485" s="154" t="s">
        <v>336</v>
      </c>
      <c r="H485" s="155">
        <v>-1.2</v>
      </c>
      <c r="I485" s="156"/>
      <c r="L485" s="152"/>
      <c r="M485" s="157"/>
      <c r="T485" s="158"/>
      <c r="AT485" s="153" t="s">
        <v>148</v>
      </c>
      <c r="AU485" s="153" t="s">
        <v>84</v>
      </c>
      <c r="AV485" s="13" t="s">
        <v>84</v>
      </c>
      <c r="AW485" s="13" t="s">
        <v>31</v>
      </c>
      <c r="AX485" s="13" t="s">
        <v>74</v>
      </c>
      <c r="AY485" s="153" t="s">
        <v>139</v>
      </c>
    </row>
    <row r="486" spans="2:65" s="12" customFormat="1">
      <c r="B486" s="145"/>
      <c r="D486" s="146" t="s">
        <v>148</v>
      </c>
      <c r="E486" s="147" t="s">
        <v>1</v>
      </c>
      <c r="F486" s="148" t="s">
        <v>436</v>
      </c>
      <c r="H486" s="147" t="s">
        <v>1</v>
      </c>
      <c r="I486" s="149"/>
      <c r="L486" s="145"/>
      <c r="M486" s="150"/>
      <c r="T486" s="151"/>
      <c r="AT486" s="147" t="s">
        <v>148</v>
      </c>
      <c r="AU486" s="147" t="s">
        <v>84</v>
      </c>
      <c r="AV486" s="12" t="s">
        <v>82</v>
      </c>
      <c r="AW486" s="12" t="s">
        <v>31</v>
      </c>
      <c r="AX486" s="12" t="s">
        <v>74</v>
      </c>
      <c r="AY486" s="147" t="s">
        <v>139</v>
      </c>
    </row>
    <row r="487" spans="2:65" s="13" customFormat="1">
      <c r="B487" s="152"/>
      <c r="D487" s="146" t="s">
        <v>148</v>
      </c>
      <c r="E487" s="153" t="s">
        <v>1</v>
      </c>
      <c r="F487" s="154" t="s">
        <v>509</v>
      </c>
      <c r="H487" s="155">
        <v>11.4</v>
      </c>
      <c r="I487" s="156"/>
      <c r="L487" s="152"/>
      <c r="M487" s="157"/>
      <c r="T487" s="158"/>
      <c r="AT487" s="153" t="s">
        <v>148</v>
      </c>
      <c r="AU487" s="153" t="s">
        <v>84</v>
      </c>
      <c r="AV487" s="13" t="s">
        <v>84</v>
      </c>
      <c r="AW487" s="13" t="s">
        <v>31</v>
      </c>
      <c r="AX487" s="13" t="s">
        <v>74</v>
      </c>
      <c r="AY487" s="153" t="s">
        <v>139</v>
      </c>
    </row>
    <row r="488" spans="2:65" s="13" customFormat="1">
      <c r="B488" s="152"/>
      <c r="D488" s="146" t="s">
        <v>148</v>
      </c>
      <c r="E488" s="153" t="s">
        <v>1</v>
      </c>
      <c r="F488" s="154" t="s">
        <v>336</v>
      </c>
      <c r="H488" s="155">
        <v>-1.2</v>
      </c>
      <c r="I488" s="156"/>
      <c r="L488" s="152"/>
      <c r="M488" s="157"/>
      <c r="T488" s="158"/>
      <c r="AT488" s="153" t="s">
        <v>148</v>
      </c>
      <c r="AU488" s="153" t="s">
        <v>84</v>
      </c>
      <c r="AV488" s="13" t="s">
        <v>84</v>
      </c>
      <c r="AW488" s="13" t="s">
        <v>31</v>
      </c>
      <c r="AX488" s="13" t="s">
        <v>74</v>
      </c>
      <c r="AY488" s="153" t="s">
        <v>139</v>
      </c>
    </row>
    <row r="489" spans="2:65" s="14" customFormat="1">
      <c r="B489" s="159"/>
      <c r="D489" s="146" t="s">
        <v>148</v>
      </c>
      <c r="E489" s="160" t="s">
        <v>1</v>
      </c>
      <c r="F489" s="161" t="s">
        <v>170</v>
      </c>
      <c r="H489" s="162">
        <v>83.88</v>
      </c>
      <c r="I489" s="163"/>
      <c r="L489" s="159"/>
      <c r="M489" s="164"/>
      <c r="T489" s="165"/>
      <c r="AT489" s="160" t="s">
        <v>148</v>
      </c>
      <c r="AU489" s="160" t="s">
        <v>84</v>
      </c>
      <c r="AV489" s="14" t="s">
        <v>146</v>
      </c>
      <c r="AW489" s="14" t="s">
        <v>31</v>
      </c>
      <c r="AX489" s="14" t="s">
        <v>82</v>
      </c>
      <c r="AY489" s="160" t="s">
        <v>139</v>
      </c>
    </row>
    <row r="490" spans="2:65" s="1" customFormat="1" ht="24.2" customHeight="1">
      <c r="B490" s="32"/>
      <c r="C490" s="132" t="s">
        <v>510</v>
      </c>
      <c r="D490" s="132" t="s">
        <v>141</v>
      </c>
      <c r="E490" s="133" t="s">
        <v>511</v>
      </c>
      <c r="F490" s="134" t="s">
        <v>512</v>
      </c>
      <c r="G490" s="135" t="s">
        <v>144</v>
      </c>
      <c r="H490" s="136">
        <v>197.37200000000001</v>
      </c>
      <c r="I490" s="137"/>
      <c r="J490" s="138">
        <f>ROUND(I490*H490,2)</f>
        <v>0</v>
      </c>
      <c r="K490" s="134" t="s">
        <v>145</v>
      </c>
      <c r="L490" s="32"/>
      <c r="M490" s="139" t="s">
        <v>1</v>
      </c>
      <c r="N490" s="140" t="s">
        <v>39</v>
      </c>
      <c r="P490" s="141">
        <f>O490*H490</f>
        <v>0</v>
      </c>
      <c r="Q490" s="141">
        <v>3.0000000000000001E-3</v>
      </c>
      <c r="R490" s="141">
        <f>Q490*H490</f>
        <v>0.59211600000000009</v>
      </c>
      <c r="S490" s="141">
        <v>0</v>
      </c>
      <c r="T490" s="142">
        <f>S490*H490</f>
        <v>0</v>
      </c>
      <c r="AR490" s="143" t="s">
        <v>146</v>
      </c>
      <c r="AT490" s="143" t="s">
        <v>141</v>
      </c>
      <c r="AU490" s="143" t="s">
        <v>84</v>
      </c>
      <c r="AY490" s="17" t="s">
        <v>139</v>
      </c>
      <c r="BE490" s="144">
        <f>IF(N490="základní",J490,0)</f>
        <v>0</v>
      </c>
      <c r="BF490" s="144">
        <f>IF(N490="snížená",J490,0)</f>
        <v>0</v>
      </c>
      <c r="BG490" s="144">
        <f>IF(N490="zákl. přenesená",J490,0)</f>
        <v>0</v>
      </c>
      <c r="BH490" s="144">
        <f>IF(N490="sníž. přenesená",J490,0)</f>
        <v>0</v>
      </c>
      <c r="BI490" s="144">
        <f>IF(N490="nulová",J490,0)</f>
        <v>0</v>
      </c>
      <c r="BJ490" s="17" t="s">
        <v>82</v>
      </c>
      <c r="BK490" s="144">
        <f>ROUND(I490*H490,2)</f>
        <v>0</v>
      </c>
      <c r="BL490" s="17" t="s">
        <v>146</v>
      </c>
      <c r="BM490" s="143" t="s">
        <v>513</v>
      </c>
    </row>
    <row r="491" spans="2:65" s="12" customFormat="1" ht="22.5">
      <c r="B491" s="145"/>
      <c r="D491" s="146" t="s">
        <v>148</v>
      </c>
      <c r="E491" s="147" t="s">
        <v>1</v>
      </c>
      <c r="F491" s="148" t="s">
        <v>452</v>
      </c>
      <c r="H491" s="147" t="s">
        <v>1</v>
      </c>
      <c r="I491" s="149"/>
      <c r="L491" s="145"/>
      <c r="M491" s="150"/>
      <c r="T491" s="151"/>
      <c r="AT491" s="147" t="s">
        <v>148</v>
      </c>
      <c r="AU491" s="147" t="s">
        <v>84</v>
      </c>
      <c r="AV491" s="12" t="s">
        <v>82</v>
      </c>
      <c r="AW491" s="12" t="s">
        <v>31</v>
      </c>
      <c r="AX491" s="12" t="s">
        <v>74</v>
      </c>
      <c r="AY491" s="147" t="s">
        <v>139</v>
      </c>
    </row>
    <row r="492" spans="2:65" s="13" customFormat="1">
      <c r="B492" s="152"/>
      <c r="D492" s="146" t="s">
        <v>148</v>
      </c>
      <c r="E492" s="153" t="s">
        <v>1</v>
      </c>
      <c r="F492" s="154" t="s">
        <v>514</v>
      </c>
      <c r="H492" s="155">
        <v>197.37200000000001</v>
      </c>
      <c r="I492" s="156"/>
      <c r="L492" s="152"/>
      <c r="M492" s="157"/>
      <c r="T492" s="158"/>
      <c r="AT492" s="153" t="s">
        <v>148</v>
      </c>
      <c r="AU492" s="153" t="s">
        <v>84</v>
      </c>
      <c r="AV492" s="13" t="s">
        <v>84</v>
      </c>
      <c r="AW492" s="13" t="s">
        <v>31</v>
      </c>
      <c r="AX492" s="13" t="s">
        <v>82</v>
      </c>
      <c r="AY492" s="153" t="s">
        <v>139</v>
      </c>
    </row>
    <row r="493" spans="2:65" s="1" customFormat="1" ht="24.2" customHeight="1">
      <c r="B493" s="32"/>
      <c r="C493" s="132" t="s">
        <v>515</v>
      </c>
      <c r="D493" s="132" t="s">
        <v>141</v>
      </c>
      <c r="E493" s="133" t="s">
        <v>516</v>
      </c>
      <c r="F493" s="134" t="s">
        <v>496</v>
      </c>
      <c r="G493" s="135" t="s">
        <v>144</v>
      </c>
      <c r="H493" s="136">
        <v>92.391000000000005</v>
      </c>
      <c r="I493" s="137"/>
      <c r="J493" s="138">
        <f>ROUND(I493*H493,2)</f>
        <v>0</v>
      </c>
      <c r="K493" s="134" t="s">
        <v>145</v>
      </c>
      <c r="L493" s="32"/>
      <c r="M493" s="139" t="s">
        <v>1</v>
      </c>
      <c r="N493" s="140" t="s">
        <v>39</v>
      </c>
      <c r="P493" s="141">
        <f>O493*H493</f>
        <v>0</v>
      </c>
      <c r="Q493" s="141">
        <v>1.8380000000000001E-2</v>
      </c>
      <c r="R493" s="141">
        <f>Q493*H493</f>
        <v>1.6981465800000002</v>
      </c>
      <c r="S493" s="141">
        <v>0</v>
      </c>
      <c r="T493" s="142">
        <f>S493*H493</f>
        <v>0</v>
      </c>
      <c r="AR493" s="143" t="s">
        <v>146</v>
      </c>
      <c r="AT493" s="143" t="s">
        <v>141</v>
      </c>
      <c r="AU493" s="143" t="s">
        <v>84</v>
      </c>
      <c r="AY493" s="17" t="s">
        <v>139</v>
      </c>
      <c r="BE493" s="144">
        <f>IF(N493="základní",J493,0)</f>
        <v>0</v>
      </c>
      <c r="BF493" s="144">
        <f>IF(N493="snížená",J493,0)</f>
        <v>0</v>
      </c>
      <c r="BG493" s="144">
        <f>IF(N493="zákl. přenesená",J493,0)</f>
        <v>0</v>
      </c>
      <c r="BH493" s="144">
        <f>IF(N493="sníž. přenesená",J493,0)</f>
        <v>0</v>
      </c>
      <c r="BI493" s="144">
        <f>IF(N493="nulová",J493,0)</f>
        <v>0</v>
      </c>
      <c r="BJ493" s="17" t="s">
        <v>82</v>
      </c>
      <c r="BK493" s="144">
        <f>ROUND(I493*H493,2)</f>
        <v>0</v>
      </c>
      <c r="BL493" s="17" t="s">
        <v>146</v>
      </c>
      <c r="BM493" s="143" t="s">
        <v>517</v>
      </c>
    </row>
    <row r="494" spans="2:65" s="12" customFormat="1">
      <c r="B494" s="145"/>
      <c r="D494" s="146" t="s">
        <v>148</v>
      </c>
      <c r="E494" s="147" t="s">
        <v>1</v>
      </c>
      <c r="F494" s="148" t="s">
        <v>518</v>
      </c>
      <c r="H494" s="147" t="s">
        <v>1</v>
      </c>
      <c r="I494" s="149"/>
      <c r="L494" s="145"/>
      <c r="M494" s="150"/>
      <c r="T494" s="151"/>
      <c r="AT494" s="147" t="s">
        <v>148</v>
      </c>
      <c r="AU494" s="147" t="s">
        <v>84</v>
      </c>
      <c r="AV494" s="12" t="s">
        <v>82</v>
      </c>
      <c r="AW494" s="12" t="s">
        <v>31</v>
      </c>
      <c r="AX494" s="12" t="s">
        <v>74</v>
      </c>
      <c r="AY494" s="147" t="s">
        <v>139</v>
      </c>
    </row>
    <row r="495" spans="2:65" s="12" customFormat="1">
      <c r="B495" s="145"/>
      <c r="D495" s="146" t="s">
        <v>148</v>
      </c>
      <c r="E495" s="147" t="s">
        <v>1</v>
      </c>
      <c r="F495" s="148" t="s">
        <v>420</v>
      </c>
      <c r="H495" s="147" t="s">
        <v>1</v>
      </c>
      <c r="I495" s="149"/>
      <c r="L495" s="145"/>
      <c r="M495" s="150"/>
      <c r="T495" s="151"/>
      <c r="AT495" s="147" t="s">
        <v>148</v>
      </c>
      <c r="AU495" s="147" t="s">
        <v>84</v>
      </c>
      <c r="AV495" s="12" t="s">
        <v>82</v>
      </c>
      <c r="AW495" s="12" t="s">
        <v>31</v>
      </c>
      <c r="AX495" s="12" t="s">
        <v>74</v>
      </c>
      <c r="AY495" s="147" t="s">
        <v>139</v>
      </c>
    </row>
    <row r="496" spans="2:65" s="13" customFormat="1">
      <c r="B496" s="152"/>
      <c r="D496" s="146" t="s">
        <v>148</v>
      </c>
      <c r="E496" s="153" t="s">
        <v>1</v>
      </c>
      <c r="F496" s="154" t="s">
        <v>519</v>
      </c>
      <c r="H496" s="155">
        <v>13.395</v>
      </c>
      <c r="I496" s="156"/>
      <c r="L496" s="152"/>
      <c r="M496" s="157"/>
      <c r="T496" s="158"/>
      <c r="AT496" s="153" t="s">
        <v>148</v>
      </c>
      <c r="AU496" s="153" t="s">
        <v>84</v>
      </c>
      <c r="AV496" s="13" t="s">
        <v>84</v>
      </c>
      <c r="AW496" s="13" t="s">
        <v>31</v>
      </c>
      <c r="AX496" s="13" t="s">
        <v>74</v>
      </c>
      <c r="AY496" s="153" t="s">
        <v>139</v>
      </c>
    </row>
    <row r="497" spans="2:51" s="12" customFormat="1">
      <c r="B497" s="145"/>
      <c r="D497" s="146" t="s">
        <v>148</v>
      </c>
      <c r="E497" s="147" t="s">
        <v>1</v>
      </c>
      <c r="F497" s="148" t="s">
        <v>422</v>
      </c>
      <c r="H497" s="147" t="s">
        <v>1</v>
      </c>
      <c r="I497" s="149"/>
      <c r="L497" s="145"/>
      <c r="M497" s="150"/>
      <c r="T497" s="151"/>
      <c r="AT497" s="147" t="s">
        <v>148</v>
      </c>
      <c r="AU497" s="147" t="s">
        <v>84</v>
      </c>
      <c r="AV497" s="12" t="s">
        <v>82</v>
      </c>
      <c r="AW497" s="12" t="s">
        <v>31</v>
      </c>
      <c r="AX497" s="12" t="s">
        <v>74</v>
      </c>
      <c r="AY497" s="147" t="s">
        <v>139</v>
      </c>
    </row>
    <row r="498" spans="2:51" s="13" customFormat="1">
      <c r="B498" s="152"/>
      <c r="D498" s="146" t="s">
        <v>148</v>
      </c>
      <c r="E498" s="153" t="s">
        <v>1</v>
      </c>
      <c r="F498" s="154" t="s">
        <v>520</v>
      </c>
      <c r="H498" s="155">
        <v>3.8250000000000002</v>
      </c>
      <c r="I498" s="156"/>
      <c r="L498" s="152"/>
      <c r="M498" s="157"/>
      <c r="T498" s="158"/>
      <c r="AT498" s="153" t="s">
        <v>148</v>
      </c>
      <c r="AU498" s="153" t="s">
        <v>84</v>
      </c>
      <c r="AV498" s="13" t="s">
        <v>84</v>
      </c>
      <c r="AW498" s="13" t="s">
        <v>31</v>
      </c>
      <c r="AX498" s="13" t="s">
        <v>74</v>
      </c>
      <c r="AY498" s="153" t="s">
        <v>139</v>
      </c>
    </row>
    <row r="499" spans="2:51" s="12" customFormat="1">
      <c r="B499" s="145"/>
      <c r="D499" s="146" t="s">
        <v>148</v>
      </c>
      <c r="E499" s="147" t="s">
        <v>1</v>
      </c>
      <c r="F499" s="148" t="s">
        <v>424</v>
      </c>
      <c r="H499" s="147" t="s">
        <v>1</v>
      </c>
      <c r="I499" s="149"/>
      <c r="L499" s="145"/>
      <c r="M499" s="150"/>
      <c r="T499" s="151"/>
      <c r="AT499" s="147" t="s">
        <v>148</v>
      </c>
      <c r="AU499" s="147" t="s">
        <v>84</v>
      </c>
      <c r="AV499" s="12" t="s">
        <v>82</v>
      </c>
      <c r="AW499" s="12" t="s">
        <v>31</v>
      </c>
      <c r="AX499" s="12" t="s">
        <v>74</v>
      </c>
      <c r="AY499" s="147" t="s">
        <v>139</v>
      </c>
    </row>
    <row r="500" spans="2:51" s="13" customFormat="1">
      <c r="B500" s="152"/>
      <c r="D500" s="146" t="s">
        <v>148</v>
      </c>
      <c r="E500" s="153" t="s">
        <v>1</v>
      </c>
      <c r="F500" s="154" t="s">
        <v>521</v>
      </c>
      <c r="H500" s="155">
        <v>2.38</v>
      </c>
      <c r="I500" s="156"/>
      <c r="L500" s="152"/>
      <c r="M500" s="157"/>
      <c r="T500" s="158"/>
      <c r="AT500" s="153" t="s">
        <v>148</v>
      </c>
      <c r="AU500" s="153" t="s">
        <v>84</v>
      </c>
      <c r="AV500" s="13" t="s">
        <v>84</v>
      </c>
      <c r="AW500" s="13" t="s">
        <v>31</v>
      </c>
      <c r="AX500" s="13" t="s">
        <v>74</v>
      </c>
      <c r="AY500" s="153" t="s">
        <v>139</v>
      </c>
    </row>
    <row r="501" spans="2:51" s="12" customFormat="1">
      <c r="B501" s="145"/>
      <c r="D501" s="146" t="s">
        <v>148</v>
      </c>
      <c r="E501" s="147" t="s">
        <v>1</v>
      </c>
      <c r="F501" s="148" t="s">
        <v>428</v>
      </c>
      <c r="H501" s="147" t="s">
        <v>1</v>
      </c>
      <c r="I501" s="149"/>
      <c r="L501" s="145"/>
      <c r="M501" s="150"/>
      <c r="T501" s="151"/>
      <c r="AT501" s="147" t="s">
        <v>148</v>
      </c>
      <c r="AU501" s="147" t="s">
        <v>84</v>
      </c>
      <c r="AV501" s="12" t="s">
        <v>82</v>
      </c>
      <c r="AW501" s="12" t="s">
        <v>31</v>
      </c>
      <c r="AX501" s="12" t="s">
        <v>74</v>
      </c>
      <c r="AY501" s="147" t="s">
        <v>139</v>
      </c>
    </row>
    <row r="502" spans="2:51" s="13" customFormat="1">
      <c r="B502" s="152"/>
      <c r="D502" s="146" t="s">
        <v>148</v>
      </c>
      <c r="E502" s="153" t="s">
        <v>1</v>
      </c>
      <c r="F502" s="154" t="s">
        <v>522</v>
      </c>
      <c r="H502" s="155">
        <v>2.89</v>
      </c>
      <c r="I502" s="156"/>
      <c r="L502" s="152"/>
      <c r="M502" s="157"/>
      <c r="T502" s="158"/>
      <c r="AT502" s="153" t="s">
        <v>148</v>
      </c>
      <c r="AU502" s="153" t="s">
        <v>84</v>
      </c>
      <c r="AV502" s="13" t="s">
        <v>84</v>
      </c>
      <c r="AW502" s="13" t="s">
        <v>31</v>
      </c>
      <c r="AX502" s="13" t="s">
        <v>74</v>
      </c>
      <c r="AY502" s="153" t="s">
        <v>139</v>
      </c>
    </row>
    <row r="503" spans="2:51" s="12" customFormat="1">
      <c r="B503" s="145"/>
      <c r="D503" s="146" t="s">
        <v>148</v>
      </c>
      <c r="E503" s="147" t="s">
        <v>1</v>
      </c>
      <c r="F503" s="148" t="s">
        <v>430</v>
      </c>
      <c r="H503" s="147" t="s">
        <v>1</v>
      </c>
      <c r="I503" s="149"/>
      <c r="L503" s="145"/>
      <c r="M503" s="150"/>
      <c r="T503" s="151"/>
      <c r="AT503" s="147" t="s">
        <v>148</v>
      </c>
      <c r="AU503" s="147" t="s">
        <v>84</v>
      </c>
      <c r="AV503" s="12" t="s">
        <v>82</v>
      </c>
      <c r="AW503" s="12" t="s">
        <v>31</v>
      </c>
      <c r="AX503" s="12" t="s">
        <v>74</v>
      </c>
      <c r="AY503" s="147" t="s">
        <v>139</v>
      </c>
    </row>
    <row r="504" spans="2:51" s="13" customFormat="1">
      <c r="B504" s="152"/>
      <c r="D504" s="146" t="s">
        <v>148</v>
      </c>
      <c r="E504" s="153" t="s">
        <v>1</v>
      </c>
      <c r="F504" s="154" t="s">
        <v>523</v>
      </c>
      <c r="H504" s="155">
        <v>2.508</v>
      </c>
      <c r="I504" s="156"/>
      <c r="L504" s="152"/>
      <c r="M504" s="157"/>
      <c r="T504" s="158"/>
      <c r="AT504" s="153" t="s">
        <v>148</v>
      </c>
      <c r="AU504" s="153" t="s">
        <v>84</v>
      </c>
      <c r="AV504" s="13" t="s">
        <v>84</v>
      </c>
      <c r="AW504" s="13" t="s">
        <v>31</v>
      </c>
      <c r="AX504" s="13" t="s">
        <v>74</v>
      </c>
      <c r="AY504" s="153" t="s">
        <v>139</v>
      </c>
    </row>
    <row r="505" spans="2:51" s="12" customFormat="1">
      <c r="B505" s="145"/>
      <c r="D505" s="146" t="s">
        <v>148</v>
      </c>
      <c r="E505" s="147" t="s">
        <v>1</v>
      </c>
      <c r="F505" s="148" t="s">
        <v>432</v>
      </c>
      <c r="H505" s="147" t="s">
        <v>1</v>
      </c>
      <c r="I505" s="149"/>
      <c r="L505" s="145"/>
      <c r="M505" s="150"/>
      <c r="T505" s="151"/>
      <c r="AT505" s="147" t="s">
        <v>148</v>
      </c>
      <c r="AU505" s="147" t="s">
        <v>84</v>
      </c>
      <c r="AV505" s="12" t="s">
        <v>82</v>
      </c>
      <c r="AW505" s="12" t="s">
        <v>31</v>
      </c>
      <c r="AX505" s="12" t="s">
        <v>74</v>
      </c>
      <c r="AY505" s="147" t="s">
        <v>139</v>
      </c>
    </row>
    <row r="506" spans="2:51" s="13" customFormat="1">
      <c r="B506" s="152"/>
      <c r="D506" s="146" t="s">
        <v>148</v>
      </c>
      <c r="E506" s="153" t="s">
        <v>1</v>
      </c>
      <c r="F506" s="154" t="s">
        <v>477</v>
      </c>
      <c r="H506" s="155">
        <v>63.555</v>
      </c>
      <c r="I506" s="156"/>
      <c r="L506" s="152"/>
      <c r="M506" s="157"/>
      <c r="T506" s="158"/>
      <c r="AT506" s="153" t="s">
        <v>148</v>
      </c>
      <c r="AU506" s="153" t="s">
        <v>84</v>
      </c>
      <c r="AV506" s="13" t="s">
        <v>84</v>
      </c>
      <c r="AW506" s="13" t="s">
        <v>31</v>
      </c>
      <c r="AX506" s="13" t="s">
        <v>74</v>
      </c>
      <c r="AY506" s="153" t="s">
        <v>139</v>
      </c>
    </row>
    <row r="507" spans="2:51" s="13" customFormat="1">
      <c r="B507" s="152"/>
      <c r="D507" s="146" t="s">
        <v>148</v>
      </c>
      <c r="E507" s="153" t="s">
        <v>1</v>
      </c>
      <c r="F507" s="154" t="s">
        <v>478</v>
      </c>
      <c r="H507" s="155">
        <v>1.238</v>
      </c>
      <c r="I507" s="156"/>
      <c r="L507" s="152"/>
      <c r="M507" s="157"/>
      <c r="T507" s="158"/>
      <c r="AT507" s="153" t="s">
        <v>148</v>
      </c>
      <c r="AU507" s="153" t="s">
        <v>84</v>
      </c>
      <c r="AV507" s="13" t="s">
        <v>84</v>
      </c>
      <c r="AW507" s="13" t="s">
        <v>31</v>
      </c>
      <c r="AX507" s="13" t="s">
        <v>74</v>
      </c>
      <c r="AY507" s="153" t="s">
        <v>139</v>
      </c>
    </row>
    <row r="508" spans="2:51" s="13" customFormat="1">
      <c r="B508" s="152"/>
      <c r="D508" s="146" t="s">
        <v>148</v>
      </c>
      <c r="E508" s="153" t="s">
        <v>1</v>
      </c>
      <c r="F508" s="154" t="s">
        <v>464</v>
      </c>
      <c r="H508" s="155">
        <v>-1.8</v>
      </c>
      <c r="I508" s="156"/>
      <c r="L508" s="152"/>
      <c r="M508" s="157"/>
      <c r="T508" s="158"/>
      <c r="AT508" s="153" t="s">
        <v>148</v>
      </c>
      <c r="AU508" s="153" t="s">
        <v>84</v>
      </c>
      <c r="AV508" s="13" t="s">
        <v>84</v>
      </c>
      <c r="AW508" s="13" t="s">
        <v>31</v>
      </c>
      <c r="AX508" s="13" t="s">
        <v>74</v>
      </c>
      <c r="AY508" s="153" t="s">
        <v>139</v>
      </c>
    </row>
    <row r="509" spans="2:51" s="12" customFormat="1">
      <c r="B509" s="145"/>
      <c r="D509" s="146" t="s">
        <v>148</v>
      </c>
      <c r="E509" s="147" t="s">
        <v>1</v>
      </c>
      <c r="F509" s="148" t="s">
        <v>434</v>
      </c>
      <c r="H509" s="147" t="s">
        <v>1</v>
      </c>
      <c r="I509" s="149"/>
      <c r="L509" s="145"/>
      <c r="M509" s="150"/>
      <c r="T509" s="151"/>
      <c r="AT509" s="147" t="s">
        <v>148</v>
      </c>
      <c r="AU509" s="147" t="s">
        <v>84</v>
      </c>
      <c r="AV509" s="12" t="s">
        <v>82</v>
      </c>
      <c r="AW509" s="12" t="s">
        <v>31</v>
      </c>
      <c r="AX509" s="12" t="s">
        <v>74</v>
      </c>
      <c r="AY509" s="147" t="s">
        <v>139</v>
      </c>
    </row>
    <row r="510" spans="2:51" s="13" customFormat="1">
      <c r="B510" s="152"/>
      <c r="D510" s="146" t="s">
        <v>148</v>
      </c>
      <c r="E510" s="153" t="s">
        <v>1</v>
      </c>
      <c r="F510" s="154" t="s">
        <v>524</v>
      </c>
      <c r="H510" s="155">
        <v>0.76500000000000001</v>
      </c>
      <c r="I510" s="156"/>
      <c r="L510" s="152"/>
      <c r="M510" s="157"/>
      <c r="T510" s="158"/>
      <c r="AT510" s="153" t="s">
        <v>148</v>
      </c>
      <c r="AU510" s="153" t="s">
        <v>84</v>
      </c>
      <c r="AV510" s="13" t="s">
        <v>84</v>
      </c>
      <c r="AW510" s="13" t="s">
        <v>31</v>
      </c>
      <c r="AX510" s="13" t="s">
        <v>74</v>
      </c>
      <c r="AY510" s="153" t="s">
        <v>139</v>
      </c>
    </row>
    <row r="511" spans="2:51" s="12" customFormat="1">
      <c r="B511" s="145"/>
      <c r="D511" s="146" t="s">
        <v>148</v>
      </c>
      <c r="E511" s="147" t="s">
        <v>1</v>
      </c>
      <c r="F511" s="148" t="s">
        <v>436</v>
      </c>
      <c r="H511" s="147" t="s">
        <v>1</v>
      </c>
      <c r="I511" s="149"/>
      <c r="L511" s="145"/>
      <c r="M511" s="150"/>
      <c r="T511" s="151"/>
      <c r="AT511" s="147" t="s">
        <v>148</v>
      </c>
      <c r="AU511" s="147" t="s">
        <v>84</v>
      </c>
      <c r="AV511" s="12" t="s">
        <v>82</v>
      </c>
      <c r="AW511" s="12" t="s">
        <v>31</v>
      </c>
      <c r="AX511" s="12" t="s">
        <v>74</v>
      </c>
      <c r="AY511" s="147" t="s">
        <v>139</v>
      </c>
    </row>
    <row r="512" spans="2:51" s="13" customFormat="1">
      <c r="B512" s="152"/>
      <c r="D512" s="146" t="s">
        <v>148</v>
      </c>
      <c r="E512" s="153" t="s">
        <v>1</v>
      </c>
      <c r="F512" s="154" t="s">
        <v>525</v>
      </c>
      <c r="H512" s="155">
        <v>1.7</v>
      </c>
      <c r="I512" s="156"/>
      <c r="L512" s="152"/>
      <c r="M512" s="157"/>
      <c r="T512" s="158"/>
      <c r="AT512" s="153" t="s">
        <v>148</v>
      </c>
      <c r="AU512" s="153" t="s">
        <v>84</v>
      </c>
      <c r="AV512" s="13" t="s">
        <v>84</v>
      </c>
      <c r="AW512" s="13" t="s">
        <v>31</v>
      </c>
      <c r="AX512" s="13" t="s">
        <v>74</v>
      </c>
      <c r="AY512" s="153" t="s">
        <v>139</v>
      </c>
    </row>
    <row r="513" spans="2:65" s="12" customFormat="1">
      <c r="B513" s="145"/>
      <c r="D513" s="146" t="s">
        <v>148</v>
      </c>
      <c r="E513" s="147" t="s">
        <v>1</v>
      </c>
      <c r="F513" s="148" t="s">
        <v>438</v>
      </c>
      <c r="H513" s="147" t="s">
        <v>1</v>
      </c>
      <c r="I513" s="149"/>
      <c r="L513" s="145"/>
      <c r="M513" s="150"/>
      <c r="T513" s="151"/>
      <c r="AT513" s="147" t="s">
        <v>148</v>
      </c>
      <c r="AU513" s="147" t="s">
        <v>84</v>
      </c>
      <c r="AV513" s="12" t="s">
        <v>82</v>
      </c>
      <c r="AW513" s="12" t="s">
        <v>31</v>
      </c>
      <c r="AX513" s="12" t="s">
        <v>74</v>
      </c>
      <c r="AY513" s="147" t="s">
        <v>139</v>
      </c>
    </row>
    <row r="514" spans="2:65" s="13" customFormat="1">
      <c r="B514" s="152"/>
      <c r="D514" s="146" t="s">
        <v>148</v>
      </c>
      <c r="E514" s="153" t="s">
        <v>1</v>
      </c>
      <c r="F514" s="154" t="s">
        <v>526</v>
      </c>
      <c r="H514" s="155">
        <v>3.1349999999999998</v>
      </c>
      <c r="I514" s="156"/>
      <c r="L514" s="152"/>
      <c r="M514" s="157"/>
      <c r="T514" s="158"/>
      <c r="AT514" s="153" t="s">
        <v>148</v>
      </c>
      <c r="AU514" s="153" t="s">
        <v>84</v>
      </c>
      <c r="AV514" s="13" t="s">
        <v>84</v>
      </c>
      <c r="AW514" s="13" t="s">
        <v>31</v>
      </c>
      <c r="AX514" s="13" t="s">
        <v>74</v>
      </c>
      <c r="AY514" s="153" t="s">
        <v>139</v>
      </c>
    </row>
    <row r="515" spans="2:65" s="13" customFormat="1">
      <c r="B515" s="152"/>
      <c r="D515" s="146" t="s">
        <v>148</v>
      </c>
      <c r="E515" s="153" t="s">
        <v>1</v>
      </c>
      <c r="F515" s="154" t="s">
        <v>336</v>
      </c>
      <c r="H515" s="155">
        <v>-1.2</v>
      </c>
      <c r="I515" s="156"/>
      <c r="L515" s="152"/>
      <c r="M515" s="157"/>
      <c r="T515" s="158"/>
      <c r="AT515" s="153" t="s">
        <v>148</v>
      </c>
      <c r="AU515" s="153" t="s">
        <v>84</v>
      </c>
      <c r="AV515" s="13" t="s">
        <v>84</v>
      </c>
      <c r="AW515" s="13" t="s">
        <v>31</v>
      </c>
      <c r="AX515" s="13" t="s">
        <v>74</v>
      </c>
      <c r="AY515" s="153" t="s">
        <v>139</v>
      </c>
    </row>
    <row r="516" spans="2:65" s="14" customFormat="1">
      <c r="B516" s="159"/>
      <c r="D516" s="146" t="s">
        <v>148</v>
      </c>
      <c r="E516" s="160" t="s">
        <v>1</v>
      </c>
      <c r="F516" s="161" t="s">
        <v>170</v>
      </c>
      <c r="H516" s="162">
        <v>92.391000000000005</v>
      </c>
      <c r="I516" s="163"/>
      <c r="L516" s="159"/>
      <c r="M516" s="164"/>
      <c r="T516" s="165"/>
      <c r="AT516" s="160" t="s">
        <v>148</v>
      </c>
      <c r="AU516" s="160" t="s">
        <v>84</v>
      </c>
      <c r="AV516" s="14" t="s">
        <v>146</v>
      </c>
      <c r="AW516" s="14" t="s">
        <v>31</v>
      </c>
      <c r="AX516" s="14" t="s">
        <v>82</v>
      </c>
      <c r="AY516" s="160" t="s">
        <v>139</v>
      </c>
    </row>
    <row r="517" spans="2:65" s="1" customFormat="1" ht="24.2" customHeight="1">
      <c r="B517" s="32"/>
      <c r="C517" s="132" t="s">
        <v>527</v>
      </c>
      <c r="D517" s="132" t="s">
        <v>141</v>
      </c>
      <c r="E517" s="133" t="s">
        <v>528</v>
      </c>
      <c r="F517" s="134" t="s">
        <v>529</v>
      </c>
      <c r="G517" s="135" t="s">
        <v>144</v>
      </c>
      <c r="H517" s="136">
        <v>8</v>
      </c>
      <c r="I517" s="137"/>
      <c r="J517" s="138">
        <f>ROUND(I517*H517,2)</f>
        <v>0</v>
      </c>
      <c r="K517" s="134" t="s">
        <v>145</v>
      </c>
      <c r="L517" s="32"/>
      <c r="M517" s="139" t="s">
        <v>1</v>
      </c>
      <c r="N517" s="140" t="s">
        <v>39</v>
      </c>
      <c r="P517" s="141">
        <f>O517*H517</f>
        <v>0</v>
      </c>
      <c r="Q517" s="141">
        <v>1.2E-2</v>
      </c>
      <c r="R517" s="141">
        <f>Q517*H517</f>
        <v>9.6000000000000002E-2</v>
      </c>
      <c r="S517" s="141">
        <v>0</v>
      </c>
      <c r="T517" s="142">
        <f>S517*H517</f>
        <v>0</v>
      </c>
      <c r="AR517" s="143" t="s">
        <v>146</v>
      </c>
      <c r="AT517" s="143" t="s">
        <v>141</v>
      </c>
      <c r="AU517" s="143" t="s">
        <v>84</v>
      </c>
      <c r="AY517" s="17" t="s">
        <v>139</v>
      </c>
      <c r="BE517" s="144">
        <f>IF(N517="základní",J517,0)</f>
        <v>0</v>
      </c>
      <c r="BF517" s="144">
        <f>IF(N517="snížená",J517,0)</f>
        <v>0</v>
      </c>
      <c r="BG517" s="144">
        <f>IF(N517="zákl. přenesená",J517,0)</f>
        <v>0</v>
      </c>
      <c r="BH517" s="144">
        <f>IF(N517="sníž. přenesená",J517,0)</f>
        <v>0</v>
      </c>
      <c r="BI517" s="144">
        <f>IF(N517="nulová",J517,0)</f>
        <v>0</v>
      </c>
      <c r="BJ517" s="17" t="s">
        <v>82</v>
      </c>
      <c r="BK517" s="144">
        <f>ROUND(I517*H517,2)</f>
        <v>0</v>
      </c>
      <c r="BL517" s="17" t="s">
        <v>146</v>
      </c>
      <c r="BM517" s="143" t="s">
        <v>530</v>
      </c>
    </row>
    <row r="518" spans="2:65" s="12" customFormat="1">
      <c r="B518" s="145"/>
      <c r="D518" s="146" t="s">
        <v>148</v>
      </c>
      <c r="E518" s="147" t="s">
        <v>1</v>
      </c>
      <c r="F518" s="148" t="s">
        <v>531</v>
      </c>
      <c r="H518" s="147" t="s">
        <v>1</v>
      </c>
      <c r="I518" s="149"/>
      <c r="L518" s="145"/>
      <c r="M518" s="150"/>
      <c r="T518" s="151"/>
      <c r="AT518" s="147" t="s">
        <v>148</v>
      </c>
      <c r="AU518" s="147" t="s">
        <v>84</v>
      </c>
      <c r="AV518" s="12" t="s">
        <v>82</v>
      </c>
      <c r="AW518" s="12" t="s">
        <v>31</v>
      </c>
      <c r="AX518" s="12" t="s">
        <v>74</v>
      </c>
      <c r="AY518" s="147" t="s">
        <v>139</v>
      </c>
    </row>
    <row r="519" spans="2:65" s="13" customFormat="1">
      <c r="B519" s="152"/>
      <c r="D519" s="146" t="s">
        <v>148</v>
      </c>
      <c r="E519" s="153" t="s">
        <v>1</v>
      </c>
      <c r="F519" s="154" t="s">
        <v>188</v>
      </c>
      <c r="H519" s="155">
        <v>8</v>
      </c>
      <c r="I519" s="156"/>
      <c r="L519" s="152"/>
      <c r="M519" s="157"/>
      <c r="T519" s="158"/>
      <c r="AT519" s="153" t="s">
        <v>148</v>
      </c>
      <c r="AU519" s="153" t="s">
        <v>84</v>
      </c>
      <c r="AV519" s="13" t="s">
        <v>84</v>
      </c>
      <c r="AW519" s="13" t="s">
        <v>31</v>
      </c>
      <c r="AX519" s="13" t="s">
        <v>82</v>
      </c>
      <c r="AY519" s="153" t="s">
        <v>139</v>
      </c>
    </row>
    <row r="520" spans="2:65" s="1" customFormat="1" ht="21.75" customHeight="1">
      <c r="B520" s="32"/>
      <c r="C520" s="132" t="s">
        <v>532</v>
      </c>
      <c r="D520" s="132" t="s">
        <v>141</v>
      </c>
      <c r="E520" s="133" t="s">
        <v>533</v>
      </c>
      <c r="F520" s="134" t="s">
        <v>534</v>
      </c>
      <c r="G520" s="135" t="s">
        <v>144</v>
      </c>
      <c r="H520" s="136">
        <v>8</v>
      </c>
      <c r="I520" s="137"/>
      <c r="J520" s="138">
        <f>ROUND(I520*H520,2)</f>
        <v>0</v>
      </c>
      <c r="K520" s="134" t="s">
        <v>145</v>
      </c>
      <c r="L520" s="32"/>
      <c r="M520" s="139" t="s">
        <v>1</v>
      </c>
      <c r="N520" s="140" t="s">
        <v>39</v>
      </c>
      <c r="P520" s="141">
        <f>O520*H520</f>
        <v>0</v>
      </c>
      <c r="Q520" s="141">
        <v>1.6199999999999999E-2</v>
      </c>
      <c r="R520" s="141">
        <f>Q520*H520</f>
        <v>0.12959999999999999</v>
      </c>
      <c r="S520" s="141">
        <v>0</v>
      </c>
      <c r="T520" s="142">
        <f>S520*H520</f>
        <v>0</v>
      </c>
      <c r="AR520" s="143" t="s">
        <v>146</v>
      </c>
      <c r="AT520" s="143" t="s">
        <v>141</v>
      </c>
      <c r="AU520" s="143" t="s">
        <v>84</v>
      </c>
      <c r="AY520" s="17" t="s">
        <v>139</v>
      </c>
      <c r="BE520" s="144">
        <f>IF(N520="základní",J520,0)</f>
        <v>0</v>
      </c>
      <c r="BF520" s="144">
        <f>IF(N520="snížená",J520,0)</f>
        <v>0</v>
      </c>
      <c r="BG520" s="144">
        <f>IF(N520="zákl. přenesená",J520,0)</f>
        <v>0</v>
      </c>
      <c r="BH520" s="144">
        <f>IF(N520="sníž. přenesená",J520,0)</f>
        <v>0</v>
      </c>
      <c r="BI520" s="144">
        <f>IF(N520="nulová",J520,0)</f>
        <v>0</v>
      </c>
      <c r="BJ520" s="17" t="s">
        <v>82</v>
      </c>
      <c r="BK520" s="144">
        <f>ROUND(I520*H520,2)</f>
        <v>0</v>
      </c>
      <c r="BL520" s="17" t="s">
        <v>146</v>
      </c>
      <c r="BM520" s="143" t="s">
        <v>535</v>
      </c>
    </row>
    <row r="521" spans="2:65" s="12" customFormat="1">
      <c r="B521" s="145"/>
      <c r="D521" s="146" t="s">
        <v>148</v>
      </c>
      <c r="E521" s="147" t="s">
        <v>1</v>
      </c>
      <c r="F521" s="148" t="s">
        <v>531</v>
      </c>
      <c r="H521" s="147" t="s">
        <v>1</v>
      </c>
      <c r="I521" s="149"/>
      <c r="L521" s="145"/>
      <c r="M521" s="150"/>
      <c r="T521" s="151"/>
      <c r="AT521" s="147" t="s">
        <v>148</v>
      </c>
      <c r="AU521" s="147" t="s">
        <v>84</v>
      </c>
      <c r="AV521" s="12" t="s">
        <v>82</v>
      </c>
      <c r="AW521" s="12" t="s">
        <v>31</v>
      </c>
      <c r="AX521" s="12" t="s">
        <v>74</v>
      </c>
      <c r="AY521" s="147" t="s">
        <v>139</v>
      </c>
    </row>
    <row r="522" spans="2:65" s="13" customFormat="1">
      <c r="B522" s="152"/>
      <c r="D522" s="146" t="s">
        <v>148</v>
      </c>
      <c r="E522" s="153" t="s">
        <v>1</v>
      </c>
      <c r="F522" s="154" t="s">
        <v>188</v>
      </c>
      <c r="H522" s="155">
        <v>8</v>
      </c>
      <c r="I522" s="156"/>
      <c r="L522" s="152"/>
      <c r="M522" s="157"/>
      <c r="T522" s="158"/>
      <c r="AT522" s="153" t="s">
        <v>148</v>
      </c>
      <c r="AU522" s="153" t="s">
        <v>84</v>
      </c>
      <c r="AV522" s="13" t="s">
        <v>84</v>
      </c>
      <c r="AW522" s="13" t="s">
        <v>31</v>
      </c>
      <c r="AX522" s="13" t="s">
        <v>82</v>
      </c>
      <c r="AY522" s="153" t="s">
        <v>139</v>
      </c>
    </row>
    <row r="523" spans="2:65" s="1" customFormat="1" ht="16.5" customHeight="1">
      <c r="B523" s="32"/>
      <c r="C523" s="132" t="s">
        <v>536</v>
      </c>
      <c r="D523" s="132" t="s">
        <v>141</v>
      </c>
      <c r="E523" s="133" t="s">
        <v>537</v>
      </c>
      <c r="F523" s="134" t="s">
        <v>538</v>
      </c>
      <c r="G523" s="135" t="s">
        <v>144</v>
      </c>
      <c r="H523" s="136">
        <v>2.5</v>
      </c>
      <c r="I523" s="137"/>
      <c r="J523" s="138">
        <f>ROUND(I523*H523,2)</f>
        <v>0</v>
      </c>
      <c r="K523" s="134" t="s">
        <v>145</v>
      </c>
      <c r="L523" s="32"/>
      <c r="M523" s="139" t="s">
        <v>1</v>
      </c>
      <c r="N523" s="140" t="s">
        <v>39</v>
      </c>
      <c r="P523" s="141">
        <f>O523*H523</f>
        <v>0</v>
      </c>
      <c r="Q523" s="141">
        <v>8.4999999999999995E-4</v>
      </c>
      <c r="R523" s="141">
        <f>Q523*H523</f>
        <v>2.1249999999999997E-3</v>
      </c>
      <c r="S523" s="141">
        <v>0</v>
      </c>
      <c r="T523" s="142">
        <f>S523*H523</f>
        <v>0</v>
      </c>
      <c r="AR523" s="143" t="s">
        <v>146</v>
      </c>
      <c r="AT523" s="143" t="s">
        <v>141</v>
      </c>
      <c r="AU523" s="143" t="s">
        <v>84</v>
      </c>
      <c r="AY523" s="17" t="s">
        <v>139</v>
      </c>
      <c r="BE523" s="144">
        <f>IF(N523="základní",J523,0)</f>
        <v>0</v>
      </c>
      <c r="BF523" s="144">
        <f>IF(N523="snížená",J523,0)</f>
        <v>0</v>
      </c>
      <c r="BG523" s="144">
        <f>IF(N523="zákl. přenesená",J523,0)</f>
        <v>0</v>
      </c>
      <c r="BH523" s="144">
        <f>IF(N523="sníž. přenesená",J523,0)</f>
        <v>0</v>
      </c>
      <c r="BI523" s="144">
        <f>IF(N523="nulová",J523,0)</f>
        <v>0</v>
      </c>
      <c r="BJ523" s="17" t="s">
        <v>82</v>
      </c>
      <c r="BK523" s="144">
        <f>ROUND(I523*H523,2)</f>
        <v>0</v>
      </c>
      <c r="BL523" s="17" t="s">
        <v>146</v>
      </c>
      <c r="BM523" s="143" t="s">
        <v>539</v>
      </c>
    </row>
    <row r="524" spans="2:65" s="1" customFormat="1" ht="24.2" customHeight="1">
      <c r="B524" s="32"/>
      <c r="C524" s="132" t="s">
        <v>540</v>
      </c>
      <c r="D524" s="132" t="s">
        <v>141</v>
      </c>
      <c r="E524" s="133" t="s">
        <v>541</v>
      </c>
      <c r="F524" s="134" t="s">
        <v>542</v>
      </c>
      <c r="G524" s="135" t="s">
        <v>144</v>
      </c>
      <c r="H524" s="136">
        <v>11.065</v>
      </c>
      <c r="I524" s="137"/>
      <c r="J524" s="138">
        <f>ROUND(I524*H524,2)</f>
        <v>0</v>
      </c>
      <c r="K524" s="134" t="s">
        <v>145</v>
      </c>
      <c r="L524" s="32"/>
      <c r="M524" s="139" t="s">
        <v>1</v>
      </c>
      <c r="N524" s="140" t="s">
        <v>39</v>
      </c>
      <c r="P524" s="141">
        <f>O524*H524</f>
        <v>0</v>
      </c>
      <c r="Q524" s="141">
        <v>1.1E-4</v>
      </c>
      <c r="R524" s="141">
        <f>Q524*H524</f>
        <v>1.21715E-3</v>
      </c>
      <c r="S524" s="141">
        <v>6.0000000000000002E-5</v>
      </c>
      <c r="T524" s="142">
        <f>S524*H524</f>
        <v>6.6390000000000004E-4</v>
      </c>
      <c r="AR524" s="143" t="s">
        <v>146</v>
      </c>
      <c r="AT524" s="143" t="s">
        <v>141</v>
      </c>
      <c r="AU524" s="143" t="s">
        <v>84</v>
      </c>
      <c r="AY524" s="17" t="s">
        <v>139</v>
      </c>
      <c r="BE524" s="144">
        <f>IF(N524="základní",J524,0)</f>
        <v>0</v>
      </c>
      <c r="BF524" s="144">
        <f>IF(N524="snížená",J524,0)</f>
        <v>0</v>
      </c>
      <c r="BG524" s="144">
        <f>IF(N524="zákl. přenesená",J524,0)</f>
        <v>0</v>
      </c>
      <c r="BH524" s="144">
        <f>IF(N524="sníž. přenesená",J524,0)</f>
        <v>0</v>
      </c>
      <c r="BI524" s="144">
        <f>IF(N524="nulová",J524,0)</f>
        <v>0</v>
      </c>
      <c r="BJ524" s="17" t="s">
        <v>82</v>
      </c>
      <c r="BK524" s="144">
        <f>ROUND(I524*H524,2)</f>
        <v>0</v>
      </c>
      <c r="BL524" s="17" t="s">
        <v>146</v>
      </c>
      <c r="BM524" s="143" t="s">
        <v>543</v>
      </c>
    </row>
    <row r="525" spans="2:65" s="12" customFormat="1">
      <c r="B525" s="145"/>
      <c r="D525" s="146" t="s">
        <v>148</v>
      </c>
      <c r="E525" s="147" t="s">
        <v>1</v>
      </c>
      <c r="F525" s="148" t="s">
        <v>544</v>
      </c>
      <c r="H525" s="147" t="s">
        <v>1</v>
      </c>
      <c r="I525" s="149"/>
      <c r="L525" s="145"/>
      <c r="M525" s="150"/>
      <c r="T525" s="151"/>
      <c r="AT525" s="147" t="s">
        <v>148</v>
      </c>
      <c r="AU525" s="147" t="s">
        <v>84</v>
      </c>
      <c r="AV525" s="12" t="s">
        <v>82</v>
      </c>
      <c r="AW525" s="12" t="s">
        <v>31</v>
      </c>
      <c r="AX525" s="12" t="s">
        <v>74</v>
      </c>
      <c r="AY525" s="147" t="s">
        <v>139</v>
      </c>
    </row>
    <row r="526" spans="2:65" s="13" customFormat="1">
      <c r="B526" s="152"/>
      <c r="D526" s="146" t="s">
        <v>148</v>
      </c>
      <c r="E526" s="153" t="s">
        <v>1</v>
      </c>
      <c r="F526" s="154" t="s">
        <v>545</v>
      </c>
      <c r="H526" s="155">
        <v>0.69599999999999995</v>
      </c>
      <c r="I526" s="156"/>
      <c r="L526" s="152"/>
      <c r="M526" s="157"/>
      <c r="T526" s="158"/>
      <c r="AT526" s="153" t="s">
        <v>148</v>
      </c>
      <c r="AU526" s="153" t="s">
        <v>84</v>
      </c>
      <c r="AV526" s="13" t="s">
        <v>84</v>
      </c>
      <c r="AW526" s="13" t="s">
        <v>31</v>
      </c>
      <c r="AX526" s="13" t="s">
        <v>74</v>
      </c>
      <c r="AY526" s="153" t="s">
        <v>139</v>
      </c>
    </row>
    <row r="527" spans="2:65" s="13" customFormat="1">
      <c r="B527" s="152"/>
      <c r="D527" s="146" t="s">
        <v>148</v>
      </c>
      <c r="E527" s="153" t="s">
        <v>1</v>
      </c>
      <c r="F527" s="154" t="s">
        <v>546</v>
      </c>
      <c r="H527" s="155">
        <v>1.8</v>
      </c>
      <c r="I527" s="156"/>
      <c r="L527" s="152"/>
      <c r="M527" s="157"/>
      <c r="T527" s="158"/>
      <c r="AT527" s="153" t="s">
        <v>148</v>
      </c>
      <c r="AU527" s="153" t="s">
        <v>84</v>
      </c>
      <c r="AV527" s="13" t="s">
        <v>84</v>
      </c>
      <c r="AW527" s="13" t="s">
        <v>31</v>
      </c>
      <c r="AX527" s="13" t="s">
        <v>74</v>
      </c>
      <c r="AY527" s="153" t="s">
        <v>139</v>
      </c>
    </row>
    <row r="528" spans="2:65" s="13" customFormat="1">
      <c r="B528" s="152"/>
      <c r="D528" s="146" t="s">
        <v>148</v>
      </c>
      <c r="E528" s="153" t="s">
        <v>1</v>
      </c>
      <c r="F528" s="154" t="s">
        <v>547</v>
      </c>
      <c r="H528" s="155">
        <v>1.044</v>
      </c>
      <c r="I528" s="156"/>
      <c r="L528" s="152"/>
      <c r="M528" s="157"/>
      <c r="T528" s="158"/>
      <c r="AT528" s="153" t="s">
        <v>148</v>
      </c>
      <c r="AU528" s="153" t="s">
        <v>84</v>
      </c>
      <c r="AV528" s="13" t="s">
        <v>84</v>
      </c>
      <c r="AW528" s="13" t="s">
        <v>31</v>
      </c>
      <c r="AX528" s="13" t="s">
        <v>74</v>
      </c>
      <c r="AY528" s="153" t="s">
        <v>139</v>
      </c>
    </row>
    <row r="529" spans="2:65" s="13" customFormat="1">
      <c r="B529" s="152"/>
      <c r="D529" s="146" t="s">
        <v>148</v>
      </c>
      <c r="E529" s="153" t="s">
        <v>1</v>
      </c>
      <c r="F529" s="154" t="s">
        <v>548</v>
      </c>
      <c r="H529" s="155">
        <v>6.4</v>
      </c>
      <c r="I529" s="156"/>
      <c r="L529" s="152"/>
      <c r="M529" s="157"/>
      <c r="T529" s="158"/>
      <c r="AT529" s="153" t="s">
        <v>148</v>
      </c>
      <c r="AU529" s="153" t="s">
        <v>84</v>
      </c>
      <c r="AV529" s="13" t="s">
        <v>84</v>
      </c>
      <c r="AW529" s="13" t="s">
        <v>31</v>
      </c>
      <c r="AX529" s="13" t="s">
        <v>74</v>
      </c>
      <c r="AY529" s="153" t="s">
        <v>139</v>
      </c>
    </row>
    <row r="530" spans="2:65" s="13" customFormat="1">
      <c r="B530" s="152"/>
      <c r="D530" s="146" t="s">
        <v>148</v>
      </c>
      <c r="E530" s="153" t="s">
        <v>1</v>
      </c>
      <c r="F530" s="154" t="s">
        <v>549</v>
      </c>
      <c r="H530" s="155">
        <v>0.52500000000000002</v>
      </c>
      <c r="I530" s="156"/>
      <c r="L530" s="152"/>
      <c r="M530" s="157"/>
      <c r="T530" s="158"/>
      <c r="AT530" s="153" t="s">
        <v>148</v>
      </c>
      <c r="AU530" s="153" t="s">
        <v>84</v>
      </c>
      <c r="AV530" s="13" t="s">
        <v>84</v>
      </c>
      <c r="AW530" s="13" t="s">
        <v>31</v>
      </c>
      <c r="AX530" s="13" t="s">
        <v>74</v>
      </c>
      <c r="AY530" s="153" t="s">
        <v>139</v>
      </c>
    </row>
    <row r="531" spans="2:65" s="13" customFormat="1">
      <c r="B531" s="152"/>
      <c r="D531" s="146" t="s">
        <v>148</v>
      </c>
      <c r="E531" s="153" t="s">
        <v>1</v>
      </c>
      <c r="F531" s="154" t="s">
        <v>550</v>
      </c>
      <c r="H531" s="155">
        <v>0.6</v>
      </c>
      <c r="I531" s="156"/>
      <c r="L531" s="152"/>
      <c r="M531" s="157"/>
      <c r="T531" s="158"/>
      <c r="AT531" s="153" t="s">
        <v>148</v>
      </c>
      <c r="AU531" s="153" t="s">
        <v>84</v>
      </c>
      <c r="AV531" s="13" t="s">
        <v>84</v>
      </c>
      <c r="AW531" s="13" t="s">
        <v>31</v>
      </c>
      <c r="AX531" s="13" t="s">
        <v>74</v>
      </c>
      <c r="AY531" s="153" t="s">
        <v>139</v>
      </c>
    </row>
    <row r="532" spans="2:65" s="14" customFormat="1">
      <c r="B532" s="159"/>
      <c r="D532" s="146" t="s">
        <v>148</v>
      </c>
      <c r="E532" s="160" t="s">
        <v>1</v>
      </c>
      <c r="F532" s="161" t="s">
        <v>170</v>
      </c>
      <c r="H532" s="162">
        <v>11.065000000000001</v>
      </c>
      <c r="I532" s="163"/>
      <c r="L532" s="159"/>
      <c r="M532" s="164"/>
      <c r="T532" s="165"/>
      <c r="AT532" s="160" t="s">
        <v>148</v>
      </c>
      <c r="AU532" s="160" t="s">
        <v>84</v>
      </c>
      <c r="AV532" s="14" t="s">
        <v>146</v>
      </c>
      <c r="AW532" s="14" t="s">
        <v>31</v>
      </c>
      <c r="AX532" s="14" t="s">
        <v>82</v>
      </c>
      <c r="AY532" s="160" t="s">
        <v>139</v>
      </c>
    </row>
    <row r="533" spans="2:65" s="1" customFormat="1" ht="16.5" customHeight="1">
      <c r="B533" s="32"/>
      <c r="C533" s="132" t="s">
        <v>551</v>
      </c>
      <c r="D533" s="132" t="s">
        <v>141</v>
      </c>
      <c r="E533" s="133" t="s">
        <v>552</v>
      </c>
      <c r="F533" s="134" t="s">
        <v>553</v>
      </c>
      <c r="G533" s="135" t="s">
        <v>144</v>
      </c>
      <c r="H533" s="136">
        <v>81.11</v>
      </c>
      <c r="I533" s="137"/>
      <c r="J533" s="138">
        <f>ROUND(I533*H533,2)</f>
        <v>0</v>
      </c>
      <c r="K533" s="134" t="s">
        <v>145</v>
      </c>
      <c r="L533" s="32"/>
      <c r="M533" s="139" t="s">
        <v>1</v>
      </c>
      <c r="N533" s="140" t="s">
        <v>39</v>
      </c>
      <c r="P533" s="141">
        <f>O533*H533</f>
        <v>0</v>
      </c>
      <c r="Q533" s="141">
        <v>2.5999999999999998E-4</v>
      </c>
      <c r="R533" s="141">
        <f>Q533*H533</f>
        <v>2.1088599999999999E-2</v>
      </c>
      <c r="S533" s="141">
        <v>0</v>
      </c>
      <c r="T533" s="142">
        <f>S533*H533</f>
        <v>0</v>
      </c>
      <c r="AR533" s="143" t="s">
        <v>146</v>
      </c>
      <c r="AT533" s="143" t="s">
        <v>141</v>
      </c>
      <c r="AU533" s="143" t="s">
        <v>84</v>
      </c>
      <c r="AY533" s="17" t="s">
        <v>139</v>
      </c>
      <c r="BE533" s="144">
        <f>IF(N533="základní",J533,0)</f>
        <v>0</v>
      </c>
      <c r="BF533" s="144">
        <f>IF(N533="snížená",J533,0)</f>
        <v>0</v>
      </c>
      <c r="BG533" s="144">
        <f>IF(N533="zákl. přenesená",J533,0)</f>
        <v>0</v>
      </c>
      <c r="BH533" s="144">
        <f>IF(N533="sníž. přenesená",J533,0)</f>
        <v>0</v>
      </c>
      <c r="BI533" s="144">
        <f>IF(N533="nulová",J533,0)</f>
        <v>0</v>
      </c>
      <c r="BJ533" s="17" t="s">
        <v>82</v>
      </c>
      <c r="BK533" s="144">
        <f>ROUND(I533*H533,2)</f>
        <v>0</v>
      </c>
      <c r="BL533" s="17" t="s">
        <v>146</v>
      </c>
      <c r="BM533" s="143" t="s">
        <v>554</v>
      </c>
    </row>
    <row r="534" spans="2:65" s="12" customFormat="1" ht="22.5">
      <c r="B534" s="145"/>
      <c r="D534" s="146" t="s">
        <v>148</v>
      </c>
      <c r="E534" s="147" t="s">
        <v>1</v>
      </c>
      <c r="F534" s="148" t="s">
        <v>555</v>
      </c>
      <c r="H534" s="147" t="s">
        <v>1</v>
      </c>
      <c r="I534" s="149"/>
      <c r="L534" s="145"/>
      <c r="M534" s="150"/>
      <c r="T534" s="151"/>
      <c r="AT534" s="147" t="s">
        <v>148</v>
      </c>
      <c r="AU534" s="147" t="s">
        <v>84</v>
      </c>
      <c r="AV534" s="12" t="s">
        <v>82</v>
      </c>
      <c r="AW534" s="12" t="s">
        <v>31</v>
      </c>
      <c r="AX534" s="12" t="s">
        <v>74</v>
      </c>
      <c r="AY534" s="147" t="s">
        <v>139</v>
      </c>
    </row>
    <row r="535" spans="2:65" s="13" customFormat="1">
      <c r="B535" s="152"/>
      <c r="D535" s="146" t="s">
        <v>148</v>
      </c>
      <c r="E535" s="153" t="s">
        <v>1</v>
      </c>
      <c r="F535" s="154" t="s">
        <v>556</v>
      </c>
      <c r="H535" s="155">
        <v>81.11</v>
      </c>
      <c r="I535" s="156"/>
      <c r="L535" s="152"/>
      <c r="M535" s="157"/>
      <c r="T535" s="158"/>
      <c r="AT535" s="153" t="s">
        <v>148</v>
      </c>
      <c r="AU535" s="153" t="s">
        <v>84</v>
      </c>
      <c r="AV535" s="13" t="s">
        <v>84</v>
      </c>
      <c r="AW535" s="13" t="s">
        <v>31</v>
      </c>
      <c r="AX535" s="13" t="s">
        <v>82</v>
      </c>
      <c r="AY535" s="153" t="s">
        <v>139</v>
      </c>
    </row>
    <row r="536" spans="2:65" s="1" customFormat="1" ht="24.2" customHeight="1">
      <c r="B536" s="32"/>
      <c r="C536" s="132" t="s">
        <v>557</v>
      </c>
      <c r="D536" s="132" t="s">
        <v>141</v>
      </c>
      <c r="E536" s="133" t="s">
        <v>558</v>
      </c>
      <c r="F536" s="134" t="s">
        <v>555</v>
      </c>
      <c r="G536" s="135" t="s">
        <v>144</v>
      </c>
      <c r="H536" s="136">
        <v>81.11</v>
      </c>
      <c r="I536" s="137"/>
      <c r="J536" s="138">
        <f>ROUND(I536*H536,2)</f>
        <v>0</v>
      </c>
      <c r="K536" s="134" t="s">
        <v>145</v>
      </c>
      <c r="L536" s="32"/>
      <c r="M536" s="139" t="s">
        <v>1</v>
      </c>
      <c r="N536" s="140" t="s">
        <v>39</v>
      </c>
      <c r="P536" s="141">
        <f>O536*H536</f>
        <v>0</v>
      </c>
      <c r="Q536" s="141">
        <v>4.3800000000000002E-3</v>
      </c>
      <c r="R536" s="141">
        <f>Q536*H536</f>
        <v>0.35526180000000002</v>
      </c>
      <c r="S536" s="141">
        <v>0</v>
      </c>
      <c r="T536" s="142">
        <f>S536*H536</f>
        <v>0</v>
      </c>
      <c r="AR536" s="143" t="s">
        <v>146</v>
      </c>
      <c r="AT536" s="143" t="s">
        <v>141</v>
      </c>
      <c r="AU536" s="143" t="s">
        <v>84</v>
      </c>
      <c r="AY536" s="17" t="s">
        <v>139</v>
      </c>
      <c r="BE536" s="144">
        <f>IF(N536="základní",J536,0)</f>
        <v>0</v>
      </c>
      <c r="BF536" s="144">
        <f>IF(N536="snížená",J536,0)</f>
        <v>0</v>
      </c>
      <c r="BG536" s="144">
        <f>IF(N536="zákl. přenesená",J536,0)</f>
        <v>0</v>
      </c>
      <c r="BH536" s="144">
        <f>IF(N536="sníž. přenesená",J536,0)</f>
        <v>0</v>
      </c>
      <c r="BI536" s="144">
        <f>IF(N536="nulová",J536,0)</f>
        <v>0</v>
      </c>
      <c r="BJ536" s="17" t="s">
        <v>82</v>
      </c>
      <c r="BK536" s="144">
        <f>ROUND(I536*H536,2)</f>
        <v>0</v>
      </c>
      <c r="BL536" s="17" t="s">
        <v>146</v>
      </c>
      <c r="BM536" s="143" t="s">
        <v>559</v>
      </c>
    </row>
    <row r="537" spans="2:65" s="12" customFormat="1">
      <c r="B537" s="145"/>
      <c r="D537" s="146" t="s">
        <v>148</v>
      </c>
      <c r="E537" s="147" t="s">
        <v>1</v>
      </c>
      <c r="F537" s="148" t="s">
        <v>560</v>
      </c>
      <c r="H537" s="147" t="s">
        <v>1</v>
      </c>
      <c r="I537" s="149"/>
      <c r="L537" s="145"/>
      <c r="M537" s="150"/>
      <c r="T537" s="151"/>
      <c r="AT537" s="147" t="s">
        <v>148</v>
      </c>
      <c r="AU537" s="147" t="s">
        <v>84</v>
      </c>
      <c r="AV537" s="12" t="s">
        <v>82</v>
      </c>
      <c r="AW537" s="12" t="s">
        <v>31</v>
      </c>
      <c r="AX537" s="12" t="s">
        <v>74</v>
      </c>
      <c r="AY537" s="147" t="s">
        <v>139</v>
      </c>
    </row>
    <row r="538" spans="2:65" s="13" customFormat="1">
      <c r="B538" s="152"/>
      <c r="D538" s="146" t="s">
        <v>148</v>
      </c>
      <c r="E538" s="153" t="s">
        <v>1</v>
      </c>
      <c r="F538" s="154" t="s">
        <v>561</v>
      </c>
      <c r="H538" s="155">
        <v>32.200000000000003</v>
      </c>
      <c r="I538" s="156"/>
      <c r="L538" s="152"/>
      <c r="M538" s="157"/>
      <c r="T538" s="158"/>
      <c r="AT538" s="153" t="s">
        <v>148</v>
      </c>
      <c r="AU538" s="153" t="s">
        <v>84</v>
      </c>
      <c r="AV538" s="13" t="s">
        <v>84</v>
      </c>
      <c r="AW538" s="13" t="s">
        <v>31</v>
      </c>
      <c r="AX538" s="13" t="s">
        <v>74</v>
      </c>
      <c r="AY538" s="153" t="s">
        <v>139</v>
      </c>
    </row>
    <row r="539" spans="2:65" s="13" customFormat="1">
      <c r="B539" s="152"/>
      <c r="D539" s="146" t="s">
        <v>148</v>
      </c>
      <c r="E539" s="153" t="s">
        <v>1</v>
      </c>
      <c r="F539" s="154" t="s">
        <v>466</v>
      </c>
      <c r="H539" s="155">
        <v>0.32</v>
      </c>
      <c r="I539" s="156"/>
      <c r="L539" s="152"/>
      <c r="M539" s="157"/>
      <c r="T539" s="158"/>
      <c r="AT539" s="153" t="s">
        <v>148</v>
      </c>
      <c r="AU539" s="153" t="s">
        <v>84</v>
      </c>
      <c r="AV539" s="13" t="s">
        <v>84</v>
      </c>
      <c r="AW539" s="13" t="s">
        <v>31</v>
      </c>
      <c r="AX539" s="13" t="s">
        <v>74</v>
      </c>
      <c r="AY539" s="153" t="s">
        <v>139</v>
      </c>
    </row>
    <row r="540" spans="2:65" s="13" customFormat="1">
      <c r="B540" s="152"/>
      <c r="D540" s="146" t="s">
        <v>148</v>
      </c>
      <c r="E540" s="153" t="s">
        <v>1</v>
      </c>
      <c r="F540" s="154" t="s">
        <v>562</v>
      </c>
      <c r="H540" s="155">
        <v>1.2350000000000001</v>
      </c>
      <c r="I540" s="156"/>
      <c r="L540" s="152"/>
      <c r="M540" s="157"/>
      <c r="T540" s="158"/>
      <c r="AT540" s="153" t="s">
        <v>148</v>
      </c>
      <c r="AU540" s="153" t="s">
        <v>84</v>
      </c>
      <c r="AV540" s="13" t="s">
        <v>84</v>
      </c>
      <c r="AW540" s="13" t="s">
        <v>31</v>
      </c>
      <c r="AX540" s="13" t="s">
        <v>74</v>
      </c>
      <c r="AY540" s="153" t="s">
        <v>139</v>
      </c>
    </row>
    <row r="541" spans="2:65" s="13" customFormat="1">
      <c r="B541" s="152"/>
      <c r="D541" s="146" t="s">
        <v>148</v>
      </c>
      <c r="E541" s="153" t="s">
        <v>1</v>
      </c>
      <c r="F541" s="154" t="s">
        <v>467</v>
      </c>
      <c r="H541" s="155">
        <v>0.374</v>
      </c>
      <c r="I541" s="156"/>
      <c r="L541" s="152"/>
      <c r="M541" s="157"/>
      <c r="T541" s="158"/>
      <c r="AT541" s="153" t="s">
        <v>148</v>
      </c>
      <c r="AU541" s="153" t="s">
        <v>84</v>
      </c>
      <c r="AV541" s="13" t="s">
        <v>84</v>
      </c>
      <c r="AW541" s="13" t="s">
        <v>31</v>
      </c>
      <c r="AX541" s="13" t="s">
        <v>74</v>
      </c>
      <c r="AY541" s="153" t="s">
        <v>139</v>
      </c>
    </row>
    <row r="542" spans="2:65" s="13" customFormat="1">
      <c r="B542" s="152"/>
      <c r="D542" s="146" t="s">
        <v>148</v>
      </c>
      <c r="E542" s="153" t="s">
        <v>1</v>
      </c>
      <c r="F542" s="154" t="s">
        <v>473</v>
      </c>
      <c r="H542" s="155">
        <v>0.39600000000000002</v>
      </c>
      <c r="I542" s="156"/>
      <c r="L542" s="152"/>
      <c r="M542" s="157"/>
      <c r="T542" s="158"/>
      <c r="AT542" s="153" t="s">
        <v>148</v>
      </c>
      <c r="AU542" s="153" t="s">
        <v>84</v>
      </c>
      <c r="AV542" s="13" t="s">
        <v>84</v>
      </c>
      <c r="AW542" s="13" t="s">
        <v>31</v>
      </c>
      <c r="AX542" s="13" t="s">
        <v>74</v>
      </c>
      <c r="AY542" s="153" t="s">
        <v>139</v>
      </c>
    </row>
    <row r="543" spans="2:65" s="13" customFormat="1">
      <c r="B543" s="152"/>
      <c r="D543" s="146" t="s">
        <v>148</v>
      </c>
      <c r="E543" s="153" t="s">
        <v>1</v>
      </c>
      <c r="F543" s="154" t="s">
        <v>562</v>
      </c>
      <c r="H543" s="155">
        <v>1.2350000000000001</v>
      </c>
      <c r="I543" s="156"/>
      <c r="L543" s="152"/>
      <c r="M543" s="157"/>
      <c r="T543" s="158"/>
      <c r="AT543" s="153" t="s">
        <v>148</v>
      </c>
      <c r="AU543" s="153" t="s">
        <v>84</v>
      </c>
      <c r="AV543" s="13" t="s">
        <v>84</v>
      </c>
      <c r="AW543" s="13" t="s">
        <v>31</v>
      </c>
      <c r="AX543" s="13" t="s">
        <v>74</v>
      </c>
      <c r="AY543" s="153" t="s">
        <v>139</v>
      </c>
    </row>
    <row r="544" spans="2:65" s="13" customFormat="1">
      <c r="B544" s="152"/>
      <c r="D544" s="146" t="s">
        <v>148</v>
      </c>
      <c r="E544" s="153" t="s">
        <v>1</v>
      </c>
      <c r="F544" s="154" t="s">
        <v>463</v>
      </c>
      <c r="H544" s="155">
        <v>-0.34799999999999998</v>
      </c>
      <c r="I544" s="156"/>
      <c r="L544" s="152"/>
      <c r="M544" s="157"/>
      <c r="T544" s="158"/>
      <c r="AT544" s="153" t="s">
        <v>148</v>
      </c>
      <c r="AU544" s="153" t="s">
        <v>84</v>
      </c>
      <c r="AV544" s="13" t="s">
        <v>84</v>
      </c>
      <c r="AW544" s="13" t="s">
        <v>31</v>
      </c>
      <c r="AX544" s="13" t="s">
        <v>74</v>
      </c>
      <c r="AY544" s="153" t="s">
        <v>139</v>
      </c>
    </row>
    <row r="545" spans="2:51" s="13" customFormat="1">
      <c r="B545" s="152"/>
      <c r="D545" s="146" t="s">
        <v>148</v>
      </c>
      <c r="E545" s="153" t="s">
        <v>1</v>
      </c>
      <c r="F545" s="154" t="s">
        <v>563</v>
      </c>
      <c r="H545" s="155">
        <v>-1.8180000000000001</v>
      </c>
      <c r="I545" s="156"/>
      <c r="L545" s="152"/>
      <c r="M545" s="157"/>
      <c r="T545" s="158"/>
      <c r="AT545" s="153" t="s">
        <v>148</v>
      </c>
      <c r="AU545" s="153" t="s">
        <v>84</v>
      </c>
      <c r="AV545" s="13" t="s">
        <v>84</v>
      </c>
      <c r="AW545" s="13" t="s">
        <v>31</v>
      </c>
      <c r="AX545" s="13" t="s">
        <v>74</v>
      </c>
      <c r="AY545" s="153" t="s">
        <v>139</v>
      </c>
    </row>
    <row r="546" spans="2:51" s="13" customFormat="1">
      <c r="B546" s="152"/>
      <c r="D546" s="146" t="s">
        <v>148</v>
      </c>
      <c r="E546" s="153" t="s">
        <v>1</v>
      </c>
      <c r="F546" s="154" t="s">
        <v>465</v>
      </c>
      <c r="H546" s="155">
        <v>-0.52500000000000002</v>
      </c>
      <c r="I546" s="156"/>
      <c r="L546" s="152"/>
      <c r="M546" s="157"/>
      <c r="T546" s="158"/>
      <c r="AT546" s="153" t="s">
        <v>148</v>
      </c>
      <c r="AU546" s="153" t="s">
        <v>84</v>
      </c>
      <c r="AV546" s="13" t="s">
        <v>84</v>
      </c>
      <c r="AW546" s="13" t="s">
        <v>31</v>
      </c>
      <c r="AX546" s="13" t="s">
        <v>74</v>
      </c>
      <c r="AY546" s="153" t="s">
        <v>139</v>
      </c>
    </row>
    <row r="547" spans="2:51" s="13" customFormat="1">
      <c r="B547" s="152"/>
      <c r="D547" s="146" t="s">
        <v>148</v>
      </c>
      <c r="E547" s="153" t="s">
        <v>1</v>
      </c>
      <c r="F547" s="154" t="s">
        <v>474</v>
      </c>
      <c r="H547" s="155">
        <v>-0.6</v>
      </c>
      <c r="I547" s="156"/>
      <c r="L547" s="152"/>
      <c r="M547" s="157"/>
      <c r="T547" s="158"/>
      <c r="AT547" s="153" t="s">
        <v>148</v>
      </c>
      <c r="AU547" s="153" t="s">
        <v>84</v>
      </c>
      <c r="AV547" s="13" t="s">
        <v>84</v>
      </c>
      <c r="AW547" s="13" t="s">
        <v>31</v>
      </c>
      <c r="AX547" s="13" t="s">
        <v>74</v>
      </c>
      <c r="AY547" s="153" t="s">
        <v>139</v>
      </c>
    </row>
    <row r="548" spans="2:51" s="13" customFormat="1">
      <c r="B548" s="152"/>
      <c r="D548" s="146" t="s">
        <v>148</v>
      </c>
      <c r="E548" s="153" t="s">
        <v>1</v>
      </c>
      <c r="F548" s="154" t="s">
        <v>563</v>
      </c>
      <c r="H548" s="155">
        <v>-1.8180000000000001</v>
      </c>
      <c r="I548" s="156"/>
      <c r="L548" s="152"/>
      <c r="M548" s="157"/>
      <c r="T548" s="158"/>
      <c r="AT548" s="153" t="s">
        <v>148</v>
      </c>
      <c r="AU548" s="153" t="s">
        <v>84</v>
      </c>
      <c r="AV548" s="13" t="s">
        <v>84</v>
      </c>
      <c r="AW548" s="13" t="s">
        <v>31</v>
      </c>
      <c r="AX548" s="13" t="s">
        <v>74</v>
      </c>
      <c r="AY548" s="153" t="s">
        <v>139</v>
      </c>
    </row>
    <row r="549" spans="2:51" s="12" customFormat="1">
      <c r="B549" s="145"/>
      <c r="D549" s="146" t="s">
        <v>148</v>
      </c>
      <c r="E549" s="147" t="s">
        <v>1</v>
      </c>
      <c r="F549" s="148" t="s">
        <v>564</v>
      </c>
      <c r="H549" s="147" t="s">
        <v>1</v>
      </c>
      <c r="I549" s="149"/>
      <c r="L549" s="145"/>
      <c r="M549" s="150"/>
      <c r="T549" s="151"/>
      <c r="AT549" s="147" t="s">
        <v>148</v>
      </c>
      <c r="AU549" s="147" t="s">
        <v>84</v>
      </c>
      <c r="AV549" s="12" t="s">
        <v>82</v>
      </c>
      <c r="AW549" s="12" t="s">
        <v>31</v>
      </c>
      <c r="AX549" s="12" t="s">
        <v>74</v>
      </c>
      <c r="AY549" s="147" t="s">
        <v>139</v>
      </c>
    </row>
    <row r="550" spans="2:51" s="13" customFormat="1">
      <c r="B550" s="152"/>
      <c r="D550" s="146" t="s">
        <v>148</v>
      </c>
      <c r="E550" s="153" t="s">
        <v>1</v>
      </c>
      <c r="F550" s="154" t="s">
        <v>565</v>
      </c>
      <c r="H550" s="155">
        <v>52.2</v>
      </c>
      <c r="I550" s="156"/>
      <c r="L550" s="152"/>
      <c r="M550" s="157"/>
      <c r="T550" s="158"/>
      <c r="AT550" s="153" t="s">
        <v>148</v>
      </c>
      <c r="AU550" s="153" t="s">
        <v>84</v>
      </c>
      <c r="AV550" s="13" t="s">
        <v>84</v>
      </c>
      <c r="AW550" s="13" t="s">
        <v>31</v>
      </c>
      <c r="AX550" s="13" t="s">
        <v>74</v>
      </c>
      <c r="AY550" s="153" t="s">
        <v>139</v>
      </c>
    </row>
    <row r="551" spans="2:51" s="13" customFormat="1">
      <c r="B551" s="152"/>
      <c r="D551" s="146" t="s">
        <v>148</v>
      </c>
      <c r="E551" s="153" t="s">
        <v>1</v>
      </c>
      <c r="F551" s="154" t="s">
        <v>566</v>
      </c>
      <c r="H551" s="155">
        <v>1.4630000000000001</v>
      </c>
      <c r="I551" s="156"/>
      <c r="L551" s="152"/>
      <c r="M551" s="157"/>
      <c r="T551" s="158"/>
      <c r="AT551" s="153" t="s">
        <v>148</v>
      </c>
      <c r="AU551" s="153" t="s">
        <v>84</v>
      </c>
      <c r="AV551" s="13" t="s">
        <v>84</v>
      </c>
      <c r="AW551" s="13" t="s">
        <v>31</v>
      </c>
      <c r="AX551" s="13" t="s">
        <v>74</v>
      </c>
      <c r="AY551" s="153" t="s">
        <v>139</v>
      </c>
    </row>
    <row r="552" spans="2:51" s="13" customFormat="1">
      <c r="B552" s="152"/>
      <c r="D552" s="146" t="s">
        <v>148</v>
      </c>
      <c r="E552" s="153" t="s">
        <v>1</v>
      </c>
      <c r="F552" s="154" t="s">
        <v>566</v>
      </c>
      <c r="H552" s="155">
        <v>1.4630000000000001</v>
      </c>
      <c r="I552" s="156"/>
      <c r="L552" s="152"/>
      <c r="M552" s="157"/>
      <c r="T552" s="158"/>
      <c r="AT552" s="153" t="s">
        <v>148</v>
      </c>
      <c r="AU552" s="153" t="s">
        <v>84</v>
      </c>
      <c r="AV552" s="13" t="s">
        <v>84</v>
      </c>
      <c r="AW552" s="13" t="s">
        <v>31</v>
      </c>
      <c r="AX552" s="13" t="s">
        <v>74</v>
      </c>
      <c r="AY552" s="153" t="s">
        <v>139</v>
      </c>
    </row>
    <row r="553" spans="2:51" s="13" customFormat="1">
      <c r="B553" s="152"/>
      <c r="D553" s="146" t="s">
        <v>148</v>
      </c>
      <c r="E553" s="153" t="s">
        <v>1</v>
      </c>
      <c r="F553" s="154" t="s">
        <v>567</v>
      </c>
      <c r="H553" s="155">
        <v>0.17699999999999999</v>
      </c>
      <c r="I553" s="156"/>
      <c r="L553" s="152"/>
      <c r="M553" s="157"/>
      <c r="T553" s="158"/>
      <c r="AT553" s="153" t="s">
        <v>148</v>
      </c>
      <c r="AU553" s="153" t="s">
        <v>84</v>
      </c>
      <c r="AV553" s="13" t="s">
        <v>84</v>
      </c>
      <c r="AW553" s="13" t="s">
        <v>31</v>
      </c>
      <c r="AX553" s="13" t="s">
        <v>74</v>
      </c>
      <c r="AY553" s="153" t="s">
        <v>139</v>
      </c>
    </row>
    <row r="554" spans="2:51" s="13" customFormat="1">
      <c r="B554" s="152"/>
      <c r="D554" s="146" t="s">
        <v>148</v>
      </c>
      <c r="E554" s="153" t="s">
        <v>1</v>
      </c>
      <c r="F554" s="154" t="s">
        <v>568</v>
      </c>
      <c r="H554" s="155">
        <v>1.248</v>
      </c>
      <c r="I554" s="156"/>
      <c r="L554" s="152"/>
      <c r="M554" s="157"/>
      <c r="T554" s="158"/>
      <c r="AT554" s="153" t="s">
        <v>148</v>
      </c>
      <c r="AU554" s="153" t="s">
        <v>84</v>
      </c>
      <c r="AV554" s="13" t="s">
        <v>84</v>
      </c>
      <c r="AW554" s="13" t="s">
        <v>31</v>
      </c>
      <c r="AX554" s="13" t="s">
        <v>74</v>
      </c>
      <c r="AY554" s="153" t="s">
        <v>139</v>
      </c>
    </row>
    <row r="555" spans="2:51" s="13" customFormat="1">
      <c r="B555" s="152"/>
      <c r="D555" s="146" t="s">
        <v>148</v>
      </c>
      <c r="E555" s="153" t="s">
        <v>1</v>
      </c>
      <c r="F555" s="154" t="s">
        <v>466</v>
      </c>
      <c r="H555" s="155">
        <v>0.32</v>
      </c>
      <c r="I555" s="156"/>
      <c r="L555" s="152"/>
      <c r="M555" s="157"/>
      <c r="T555" s="158"/>
      <c r="AT555" s="153" t="s">
        <v>148</v>
      </c>
      <c r="AU555" s="153" t="s">
        <v>84</v>
      </c>
      <c r="AV555" s="13" t="s">
        <v>84</v>
      </c>
      <c r="AW555" s="13" t="s">
        <v>31</v>
      </c>
      <c r="AX555" s="13" t="s">
        <v>74</v>
      </c>
      <c r="AY555" s="153" t="s">
        <v>139</v>
      </c>
    </row>
    <row r="556" spans="2:51" s="13" customFormat="1">
      <c r="B556" s="152"/>
      <c r="D556" s="146" t="s">
        <v>148</v>
      </c>
      <c r="E556" s="153" t="s">
        <v>1</v>
      </c>
      <c r="F556" s="154" t="s">
        <v>566</v>
      </c>
      <c r="H556" s="155">
        <v>1.4630000000000001</v>
      </c>
      <c r="I556" s="156"/>
      <c r="L556" s="152"/>
      <c r="M556" s="157"/>
      <c r="T556" s="158"/>
      <c r="AT556" s="153" t="s">
        <v>148</v>
      </c>
      <c r="AU556" s="153" t="s">
        <v>84</v>
      </c>
      <c r="AV556" s="13" t="s">
        <v>84</v>
      </c>
      <c r="AW556" s="13" t="s">
        <v>31</v>
      </c>
      <c r="AX556" s="13" t="s">
        <v>74</v>
      </c>
      <c r="AY556" s="153" t="s">
        <v>139</v>
      </c>
    </row>
    <row r="557" spans="2:51" s="13" customFormat="1">
      <c r="B557" s="152"/>
      <c r="D557" s="146" t="s">
        <v>148</v>
      </c>
      <c r="E557" s="153" t="s">
        <v>1</v>
      </c>
      <c r="F557" s="154" t="s">
        <v>483</v>
      </c>
      <c r="H557" s="155">
        <v>0.53600000000000003</v>
      </c>
      <c r="I557" s="156"/>
      <c r="L557" s="152"/>
      <c r="M557" s="157"/>
      <c r="T557" s="158"/>
      <c r="AT557" s="153" t="s">
        <v>148</v>
      </c>
      <c r="AU557" s="153" t="s">
        <v>84</v>
      </c>
      <c r="AV557" s="13" t="s">
        <v>84</v>
      </c>
      <c r="AW557" s="13" t="s">
        <v>31</v>
      </c>
      <c r="AX557" s="13" t="s">
        <v>74</v>
      </c>
      <c r="AY557" s="153" t="s">
        <v>139</v>
      </c>
    </row>
    <row r="558" spans="2:51" s="13" customFormat="1">
      <c r="B558" s="152"/>
      <c r="D558" s="146" t="s">
        <v>148</v>
      </c>
      <c r="E558" s="153" t="s">
        <v>1</v>
      </c>
      <c r="F558" s="154" t="s">
        <v>485</v>
      </c>
      <c r="H558" s="155">
        <v>-0.69599999999999995</v>
      </c>
      <c r="I558" s="156"/>
      <c r="L558" s="152"/>
      <c r="M558" s="157"/>
      <c r="T558" s="158"/>
      <c r="AT558" s="153" t="s">
        <v>148</v>
      </c>
      <c r="AU558" s="153" t="s">
        <v>84</v>
      </c>
      <c r="AV558" s="13" t="s">
        <v>84</v>
      </c>
      <c r="AW558" s="13" t="s">
        <v>31</v>
      </c>
      <c r="AX558" s="13" t="s">
        <v>74</v>
      </c>
      <c r="AY558" s="153" t="s">
        <v>139</v>
      </c>
    </row>
    <row r="559" spans="2:51" s="13" customFormat="1">
      <c r="B559" s="152"/>
      <c r="D559" s="146" t="s">
        <v>148</v>
      </c>
      <c r="E559" s="153" t="s">
        <v>1</v>
      </c>
      <c r="F559" s="154" t="s">
        <v>569</v>
      </c>
      <c r="H559" s="155">
        <v>-1.7</v>
      </c>
      <c r="I559" s="156"/>
      <c r="L559" s="152"/>
      <c r="M559" s="157"/>
      <c r="T559" s="158"/>
      <c r="AT559" s="153" t="s">
        <v>148</v>
      </c>
      <c r="AU559" s="153" t="s">
        <v>84</v>
      </c>
      <c r="AV559" s="13" t="s">
        <v>84</v>
      </c>
      <c r="AW559" s="13" t="s">
        <v>31</v>
      </c>
      <c r="AX559" s="13" t="s">
        <v>74</v>
      </c>
      <c r="AY559" s="153" t="s">
        <v>139</v>
      </c>
    </row>
    <row r="560" spans="2:51" s="13" customFormat="1">
      <c r="B560" s="152"/>
      <c r="D560" s="146" t="s">
        <v>148</v>
      </c>
      <c r="E560" s="153" t="s">
        <v>1</v>
      </c>
      <c r="F560" s="154" t="s">
        <v>463</v>
      </c>
      <c r="H560" s="155">
        <v>-0.34799999999999998</v>
      </c>
      <c r="I560" s="156"/>
      <c r="L560" s="152"/>
      <c r="M560" s="157"/>
      <c r="T560" s="158"/>
      <c r="AT560" s="153" t="s">
        <v>148</v>
      </c>
      <c r="AU560" s="153" t="s">
        <v>84</v>
      </c>
      <c r="AV560" s="13" t="s">
        <v>84</v>
      </c>
      <c r="AW560" s="13" t="s">
        <v>31</v>
      </c>
      <c r="AX560" s="13" t="s">
        <v>74</v>
      </c>
      <c r="AY560" s="153" t="s">
        <v>139</v>
      </c>
    </row>
    <row r="561" spans="2:65" s="13" customFormat="1">
      <c r="B561" s="152"/>
      <c r="D561" s="146" t="s">
        <v>148</v>
      </c>
      <c r="E561" s="153" t="s">
        <v>1</v>
      </c>
      <c r="F561" s="154" t="s">
        <v>570</v>
      </c>
      <c r="H561" s="155">
        <v>-1.919</v>
      </c>
      <c r="I561" s="156"/>
      <c r="L561" s="152"/>
      <c r="M561" s="157"/>
      <c r="T561" s="158"/>
      <c r="AT561" s="153" t="s">
        <v>148</v>
      </c>
      <c r="AU561" s="153" t="s">
        <v>84</v>
      </c>
      <c r="AV561" s="13" t="s">
        <v>84</v>
      </c>
      <c r="AW561" s="13" t="s">
        <v>31</v>
      </c>
      <c r="AX561" s="13" t="s">
        <v>74</v>
      </c>
      <c r="AY561" s="153" t="s">
        <v>139</v>
      </c>
    </row>
    <row r="562" spans="2:65" s="13" customFormat="1">
      <c r="B562" s="152"/>
      <c r="D562" s="146" t="s">
        <v>148</v>
      </c>
      <c r="E562" s="153" t="s">
        <v>1</v>
      </c>
      <c r="F562" s="154" t="s">
        <v>463</v>
      </c>
      <c r="H562" s="155">
        <v>-0.34799999999999998</v>
      </c>
      <c r="I562" s="156"/>
      <c r="L562" s="152"/>
      <c r="M562" s="157"/>
      <c r="T562" s="158"/>
      <c r="AT562" s="153" t="s">
        <v>148</v>
      </c>
      <c r="AU562" s="153" t="s">
        <v>84</v>
      </c>
      <c r="AV562" s="13" t="s">
        <v>84</v>
      </c>
      <c r="AW562" s="13" t="s">
        <v>31</v>
      </c>
      <c r="AX562" s="13" t="s">
        <v>74</v>
      </c>
      <c r="AY562" s="153" t="s">
        <v>139</v>
      </c>
    </row>
    <row r="563" spans="2:65" s="13" customFormat="1">
      <c r="B563" s="152"/>
      <c r="D563" s="146" t="s">
        <v>148</v>
      </c>
      <c r="E563" s="153" t="s">
        <v>1</v>
      </c>
      <c r="F563" s="154" t="s">
        <v>571</v>
      </c>
      <c r="H563" s="155">
        <v>-3.4</v>
      </c>
      <c r="I563" s="156"/>
      <c r="L563" s="152"/>
      <c r="M563" s="157"/>
      <c r="T563" s="158"/>
      <c r="AT563" s="153" t="s">
        <v>148</v>
      </c>
      <c r="AU563" s="153" t="s">
        <v>84</v>
      </c>
      <c r="AV563" s="13" t="s">
        <v>84</v>
      </c>
      <c r="AW563" s="13" t="s">
        <v>31</v>
      </c>
      <c r="AX563" s="13" t="s">
        <v>74</v>
      </c>
      <c r="AY563" s="153" t="s">
        <v>139</v>
      </c>
    </row>
    <row r="564" spans="2:65" s="14" customFormat="1">
      <c r="B564" s="159"/>
      <c r="D564" s="146" t="s">
        <v>148</v>
      </c>
      <c r="E564" s="160" t="s">
        <v>1</v>
      </c>
      <c r="F564" s="161" t="s">
        <v>170</v>
      </c>
      <c r="H564" s="162">
        <v>81.11</v>
      </c>
      <c r="I564" s="163"/>
      <c r="L564" s="159"/>
      <c r="M564" s="164"/>
      <c r="T564" s="165"/>
      <c r="AT564" s="160" t="s">
        <v>148</v>
      </c>
      <c r="AU564" s="160" t="s">
        <v>84</v>
      </c>
      <c r="AV564" s="14" t="s">
        <v>146</v>
      </c>
      <c r="AW564" s="14" t="s">
        <v>31</v>
      </c>
      <c r="AX564" s="14" t="s">
        <v>82</v>
      </c>
      <c r="AY564" s="160" t="s">
        <v>139</v>
      </c>
    </row>
    <row r="565" spans="2:65" s="1" customFormat="1" ht="24.2" customHeight="1">
      <c r="B565" s="32"/>
      <c r="C565" s="132" t="s">
        <v>572</v>
      </c>
      <c r="D565" s="132" t="s">
        <v>141</v>
      </c>
      <c r="E565" s="133" t="s">
        <v>573</v>
      </c>
      <c r="F565" s="134" t="s">
        <v>574</v>
      </c>
      <c r="G565" s="135" t="s">
        <v>159</v>
      </c>
      <c r="H565" s="136">
        <v>90.03</v>
      </c>
      <c r="I565" s="137"/>
      <c r="J565" s="138">
        <f>ROUND(I565*H565,2)</f>
        <v>0</v>
      </c>
      <c r="K565" s="134" t="s">
        <v>145</v>
      </c>
      <c r="L565" s="32"/>
      <c r="M565" s="139" t="s">
        <v>1</v>
      </c>
      <c r="N565" s="140" t="s">
        <v>39</v>
      </c>
      <c r="P565" s="141">
        <f>O565*H565</f>
        <v>0</v>
      </c>
      <c r="Q565" s="141">
        <v>0</v>
      </c>
      <c r="R565" s="141">
        <f>Q565*H565</f>
        <v>0</v>
      </c>
      <c r="S565" s="141">
        <v>0</v>
      </c>
      <c r="T565" s="142">
        <f>S565*H565</f>
        <v>0</v>
      </c>
      <c r="AR565" s="143" t="s">
        <v>146</v>
      </c>
      <c r="AT565" s="143" t="s">
        <v>141</v>
      </c>
      <c r="AU565" s="143" t="s">
        <v>84</v>
      </c>
      <c r="AY565" s="17" t="s">
        <v>139</v>
      </c>
      <c r="BE565" s="144">
        <f>IF(N565="základní",J565,0)</f>
        <v>0</v>
      </c>
      <c r="BF565" s="144">
        <f>IF(N565="snížená",J565,0)</f>
        <v>0</v>
      </c>
      <c r="BG565" s="144">
        <f>IF(N565="zákl. přenesená",J565,0)</f>
        <v>0</v>
      </c>
      <c r="BH565" s="144">
        <f>IF(N565="sníž. přenesená",J565,0)</f>
        <v>0</v>
      </c>
      <c r="BI565" s="144">
        <f>IF(N565="nulová",J565,0)</f>
        <v>0</v>
      </c>
      <c r="BJ565" s="17" t="s">
        <v>82</v>
      </c>
      <c r="BK565" s="144">
        <f>ROUND(I565*H565,2)</f>
        <v>0</v>
      </c>
      <c r="BL565" s="17" t="s">
        <v>146</v>
      </c>
      <c r="BM565" s="143" t="s">
        <v>575</v>
      </c>
    </row>
    <row r="566" spans="2:65" s="12" customFormat="1" ht="22.5">
      <c r="B566" s="145"/>
      <c r="D566" s="146" t="s">
        <v>148</v>
      </c>
      <c r="E566" s="147" t="s">
        <v>1</v>
      </c>
      <c r="F566" s="148" t="s">
        <v>576</v>
      </c>
      <c r="H566" s="147" t="s">
        <v>1</v>
      </c>
      <c r="I566" s="149"/>
      <c r="L566" s="145"/>
      <c r="M566" s="150"/>
      <c r="T566" s="151"/>
      <c r="AT566" s="147" t="s">
        <v>148</v>
      </c>
      <c r="AU566" s="147" t="s">
        <v>84</v>
      </c>
      <c r="AV566" s="12" t="s">
        <v>82</v>
      </c>
      <c r="AW566" s="12" t="s">
        <v>31</v>
      </c>
      <c r="AX566" s="12" t="s">
        <v>74</v>
      </c>
      <c r="AY566" s="147" t="s">
        <v>139</v>
      </c>
    </row>
    <row r="567" spans="2:65" s="13" customFormat="1">
      <c r="B567" s="152"/>
      <c r="D567" s="146" t="s">
        <v>148</v>
      </c>
      <c r="E567" s="153" t="s">
        <v>1</v>
      </c>
      <c r="F567" s="154" t="s">
        <v>577</v>
      </c>
      <c r="H567" s="155">
        <v>45.015000000000001</v>
      </c>
      <c r="I567" s="156"/>
      <c r="L567" s="152"/>
      <c r="M567" s="157"/>
      <c r="T567" s="158"/>
      <c r="AT567" s="153" t="s">
        <v>148</v>
      </c>
      <c r="AU567" s="153" t="s">
        <v>84</v>
      </c>
      <c r="AV567" s="13" t="s">
        <v>84</v>
      </c>
      <c r="AW567" s="13" t="s">
        <v>31</v>
      </c>
      <c r="AX567" s="13" t="s">
        <v>74</v>
      </c>
      <c r="AY567" s="153" t="s">
        <v>139</v>
      </c>
    </row>
    <row r="568" spans="2:65" s="12" customFormat="1">
      <c r="B568" s="145"/>
      <c r="D568" s="146" t="s">
        <v>148</v>
      </c>
      <c r="E568" s="147" t="s">
        <v>1</v>
      </c>
      <c r="F568" s="148" t="s">
        <v>578</v>
      </c>
      <c r="H568" s="147" t="s">
        <v>1</v>
      </c>
      <c r="I568" s="149"/>
      <c r="L568" s="145"/>
      <c r="M568" s="150"/>
      <c r="T568" s="151"/>
      <c r="AT568" s="147" t="s">
        <v>148</v>
      </c>
      <c r="AU568" s="147" t="s">
        <v>84</v>
      </c>
      <c r="AV568" s="12" t="s">
        <v>82</v>
      </c>
      <c r="AW568" s="12" t="s">
        <v>31</v>
      </c>
      <c r="AX568" s="12" t="s">
        <v>74</v>
      </c>
      <c r="AY568" s="147" t="s">
        <v>139</v>
      </c>
    </row>
    <row r="569" spans="2:65" s="13" customFormat="1">
      <c r="B569" s="152"/>
      <c r="D569" s="146" t="s">
        <v>148</v>
      </c>
      <c r="E569" s="153" t="s">
        <v>1</v>
      </c>
      <c r="F569" s="154" t="s">
        <v>577</v>
      </c>
      <c r="H569" s="155">
        <v>45.015000000000001</v>
      </c>
      <c r="I569" s="156"/>
      <c r="L569" s="152"/>
      <c r="M569" s="157"/>
      <c r="T569" s="158"/>
      <c r="AT569" s="153" t="s">
        <v>148</v>
      </c>
      <c r="AU569" s="153" t="s">
        <v>84</v>
      </c>
      <c r="AV569" s="13" t="s">
        <v>84</v>
      </c>
      <c r="AW569" s="13" t="s">
        <v>31</v>
      </c>
      <c r="AX569" s="13" t="s">
        <v>74</v>
      </c>
      <c r="AY569" s="153" t="s">
        <v>139</v>
      </c>
    </row>
    <row r="570" spans="2:65" s="14" customFormat="1">
      <c r="B570" s="159"/>
      <c r="D570" s="146" t="s">
        <v>148</v>
      </c>
      <c r="E570" s="160" t="s">
        <v>1</v>
      </c>
      <c r="F570" s="161" t="s">
        <v>170</v>
      </c>
      <c r="H570" s="162">
        <v>90.03</v>
      </c>
      <c r="I570" s="163"/>
      <c r="L570" s="159"/>
      <c r="M570" s="164"/>
      <c r="T570" s="165"/>
      <c r="AT570" s="160" t="s">
        <v>148</v>
      </c>
      <c r="AU570" s="160" t="s">
        <v>84</v>
      </c>
      <c r="AV570" s="14" t="s">
        <v>146</v>
      </c>
      <c r="AW570" s="14" t="s">
        <v>31</v>
      </c>
      <c r="AX570" s="14" t="s">
        <v>82</v>
      </c>
      <c r="AY570" s="160" t="s">
        <v>139</v>
      </c>
    </row>
    <row r="571" spans="2:65" s="1" customFormat="1" ht="24.2" customHeight="1">
      <c r="B571" s="32"/>
      <c r="C571" s="166" t="s">
        <v>579</v>
      </c>
      <c r="D571" s="166" t="s">
        <v>218</v>
      </c>
      <c r="E571" s="167" t="s">
        <v>580</v>
      </c>
      <c r="F571" s="168" t="s">
        <v>576</v>
      </c>
      <c r="G571" s="169" t="s">
        <v>159</v>
      </c>
      <c r="H571" s="170">
        <v>49.517000000000003</v>
      </c>
      <c r="I571" s="171"/>
      <c r="J571" s="172">
        <f>ROUND(I571*H571,2)</f>
        <v>0</v>
      </c>
      <c r="K571" s="168" t="s">
        <v>145</v>
      </c>
      <c r="L571" s="173"/>
      <c r="M571" s="174" t="s">
        <v>1</v>
      </c>
      <c r="N571" s="175" t="s">
        <v>39</v>
      </c>
      <c r="P571" s="141">
        <f>O571*H571</f>
        <v>0</v>
      </c>
      <c r="Q571" s="141">
        <v>4.0000000000000003E-5</v>
      </c>
      <c r="R571" s="141">
        <f>Q571*H571</f>
        <v>1.9806800000000003E-3</v>
      </c>
      <c r="S571" s="141">
        <v>0</v>
      </c>
      <c r="T571" s="142">
        <f>S571*H571</f>
        <v>0</v>
      </c>
      <c r="AR571" s="143" t="s">
        <v>188</v>
      </c>
      <c r="AT571" s="143" t="s">
        <v>218</v>
      </c>
      <c r="AU571" s="143" t="s">
        <v>84</v>
      </c>
      <c r="AY571" s="17" t="s">
        <v>139</v>
      </c>
      <c r="BE571" s="144">
        <f>IF(N571="základní",J571,0)</f>
        <v>0</v>
      </c>
      <c r="BF571" s="144">
        <f>IF(N571="snížená",J571,0)</f>
        <v>0</v>
      </c>
      <c r="BG571" s="144">
        <f>IF(N571="zákl. přenesená",J571,0)</f>
        <v>0</v>
      </c>
      <c r="BH571" s="144">
        <f>IF(N571="sníž. přenesená",J571,0)</f>
        <v>0</v>
      </c>
      <c r="BI571" s="144">
        <f>IF(N571="nulová",J571,0)</f>
        <v>0</v>
      </c>
      <c r="BJ571" s="17" t="s">
        <v>82</v>
      </c>
      <c r="BK571" s="144">
        <f>ROUND(I571*H571,2)</f>
        <v>0</v>
      </c>
      <c r="BL571" s="17" t="s">
        <v>146</v>
      </c>
      <c r="BM571" s="143" t="s">
        <v>581</v>
      </c>
    </row>
    <row r="572" spans="2:65" s="12" customFormat="1">
      <c r="B572" s="145"/>
      <c r="D572" s="146" t="s">
        <v>148</v>
      </c>
      <c r="E572" s="147" t="s">
        <v>1</v>
      </c>
      <c r="F572" s="148" t="s">
        <v>544</v>
      </c>
      <c r="H572" s="147" t="s">
        <v>1</v>
      </c>
      <c r="I572" s="149"/>
      <c r="L572" s="145"/>
      <c r="M572" s="150"/>
      <c r="T572" s="151"/>
      <c r="AT572" s="147" t="s">
        <v>148</v>
      </c>
      <c r="AU572" s="147" t="s">
        <v>84</v>
      </c>
      <c r="AV572" s="12" t="s">
        <v>82</v>
      </c>
      <c r="AW572" s="12" t="s">
        <v>31</v>
      </c>
      <c r="AX572" s="12" t="s">
        <v>74</v>
      </c>
      <c r="AY572" s="147" t="s">
        <v>139</v>
      </c>
    </row>
    <row r="573" spans="2:65" s="13" customFormat="1">
      <c r="B573" s="152"/>
      <c r="D573" s="146" t="s">
        <v>148</v>
      </c>
      <c r="E573" s="153" t="s">
        <v>1</v>
      </c>
      <c r="F573" s="154" t="s">
        <v>582</v>
      </c>
      <c r="H573" s="155">
        <v>2.98</v>
      </c>
      <c r="I573" s="156"/>
      <c r="L573" s="152"/>
      <c r="M573" s="157"/>
      <c r="T573" s="158"/>
      <c r="AT573" s="153" t="s">
        <v>148</v>
      </c>
      <c r="AU573" s="153" t="s">
        <v>84</v>
      </c>
      <c r="AV573" s="13" t="s">
        <v>84</v>
      </c>
      <c r="AW573" s="13" t="s">
        <v>31</v>
      </c>
      <c r="AX573" s="13" t="s">
        <v>74</v>
      </c>
      <c r="AY573" s="153" t="s">
        <v>139</v>
      </c>
    </row>
    <row r="574" spans="2:65" s="13" customFormat="1">
      <c r="B574" s="152"/>
      <c r="D574" s="146" t="s">
        <v>148</v>
      </c>
      <c r="E574" s="153" t="s">
        <v>1</v>
      </c>
      <c r="F574" s="154" t="s">
        <v>583</v>
      </c>
      <c r="H574" s="155">
        <v>17.55</v>
      </c>
      <c r="I574" s="156"/>
      <c r="L574" s="152"/>
      <c r="M574" s="157"/>
      <c r="T574" s="158"/>
      <c r="AT574" s="153" t="s">
        <v>148</v>
      </c>
      <c r="AU574" s="153" t="s">
        <v>84</v>
      </c>
      <c r="AV574" s="13" t="s">
        <v>84</v>
      </c>
      <c r="AW574" s="13" t="s">
        <v>31</v>
      </c>
      <c r="AX574" s="13" t="s">
        <v>74</v>
      </c>
      <c r="AY574" s="153" t="s">
        <v>139</v>
      </c>
    </row>
    <row r="575" spans="2:65" s="13" customFormat="1">
      <c r="B575" s="152"/>
      <c r="D575" s="146" t="s">
        <v>148</v>
      </c>
      <c r="E575" s="153" t="s">
        <v>1</v>
      </c>
      <c r="F575" s="154" t="s">
        <v>584</v>
      </c>
      <c r="H575" s="155">
        <v>4.99</v>
      </c>
      <c r="I575" s="156"/>
      <c r="L575" s="152"/>
      <c r="M575" s="157"/>
      <c r="T575" s="158"/>
      <c r="AT575" s="153" t="s">
        <v>148</v>
      </c>
      <c r="AU575" s="153" t="s">
        <v>84</v>
      </c>
      <c r="AV575" s="13" t="s">
        <v>84</v>
      </c>
      <c r="AW575" s="13" t="s">
        <v>31</v>
      </c>
      <c r="AX575" s="13" t="s">
        <v>74</v>
      </c>
      <c r="AY575" s="153" t="s">
        <v>139</v>
      </c>
    </row>
    <row r="576" spans="2:65" s="13" customFormat="1">
      <c r="B576" s="152"/>
      <c r="D576" s="146" t="s">
        <v>148</v>
      </c>
      <c r="E576" s="153" t="s">
        <v>1</v>
      </c>
      <c r="F576" s="154" t="s">
        <v>585</v>
      </c>
      <c r="H576" s="155">
        <v>9.8800000000000008</v>
      </c>
      <c r="I576" s="156"/>
      <c r="L576" s="152"/>
      <c r="M576" s="157"/>
      <c r="T576" s="158"/>
      <c r="AT576" s="153" t="s">
        <v>148</v>
      </c>
      <c r="AU576" s="153" t="s">
        <v>84</v>
      </c>
      <c r="AV576" s="13" t="s">
        <v>84</v>
      </c>
      <c r="AW576" s="13" t="s">
        <v>31</v>
      </c>
      <c r="AX576" s="13" t="s">
        <v>74</v>
      </c>
      <c r="AY576" s="153" t="s">
        <v>139</v>
      </c>
    </row>
    <row r="577" spans="2:65" s="13" customFormat="1">
      <c r="B577" s="152"/>
      <c r="D577" s="146" t="s">
        <v>148</v>
      </c>
      <c r="E577" s="153" t="s">
        <v>1</v>
      </c>
      <c r="F577" s="154" t="s">
        <v>586</v>
      </c>
      <c r="H577" s="155">
        <v>5.34</v>
      </c>
      <c r="I577" s="156"/>
      <c r="L577" s="152"/>
      <c r="M577" s="157"/>
      <c r="T577" s="158"/>
      <c r="AT577" s="153" t="s">
        <v>148</v>
      </c>
      <c r="AU577" s="153" t="s">
        <v>84</v>
      </c>
      <c r="AV577" s="13" t="s">
        <v>84</v>
      </c>
      <c r="AW577" s="13" t="s">
        <v>31</v>
      </c>
      <c r="AX577" s="13" t="s">
        <v>74</v>
      </c>
      <c r="AY577" s="153" t="s">
        <v>139</v>
      </c>
    </row>
    <row r="578" spans="2:65" s="13" customFormat="1">
      <c r="B578" s="152"/>
      <c r="D578" s="146" t="s">
        <v>148</v>
      </c>
      <c r="E578" s="153" t="s">
        <v>1</v>
      </c>
      <c r="F578" s="154" t="s">
        <v>587</v>
      </c>
      <c r="H578" s="155">
        <v>2.0750000000000002</v>
      </c>
      <c r="I578" s="156"/>
      <c r="L578" s="152"/>
      <c r="M578" s="157"/>
      <c r="T578" s="158"/>
      <c r="AT578" s="153" t="s">
        <v>148</v>
      </c>
      <c r="AU578" s="153" t="s">
        <v>84</v>
      </c>
      <c r="AV578" s="13" t="s">
        <v>84</v>
      </c>
      <c r="AW578" s="13" t="s">
        <v>31</v>
      </c>
      <c r="AX578" s="13" t="s">
        <v>74</v>
      </c>
      <c r="AY578" s="153" t="s">
        <v>139</v>
      </c>
    </row>
    <row r="579" spans="2:65" s="13" customFormat="1">
      <c r="B579" s="152"/>
      <c r="D579" s="146" t="s">
        <v>148</v>
      </c>
      <c r="E579" s="153" t="s">
        <v>1</v>
      </c>
      <c r="F579" s="154" t="s">
        <v>588</v>
      </c>
      <c r="H579" s="155">
        <v>2.2000000000000002</v>
      </c>
      <c r="I579" s="156"/>
      <c r="L579" s="152"/>
      <c r="M579" s="157"/>
      <c r="T579" s="158"/>
      <c r="AT579" s="153" t="s">
        <v>148</v>
      </c>
      <c r="AU579" s="153" t="s">
        <v>84</v>
      </c>
      <c r="AV579" s="13" t="s">
        <v>84</v>
      </c>
      <c r="AW579" s="13" t="s">
        <v>31</v>
      </c>
      <c r="AX579" s="13" t="s">
        <v>74</v>
      </c>
      <c r="AY579" s="153" t="s">
        <v>139</v>
      </c>
    </row>
    <row r="580" spans="2:65" s="14" customFormat="1">
      <c r="B580" s="159"/>
      <c r="D580" s="146" t="s">
        <v>148</v>
      </c>
      <c r="E580" s="160" t="s">
        <v>1</v>
      </c>
      <c r="F580" s="161" t="s">
        <v>170</v>
      </c>
      <c r="H580" s="162">
        <v>45.015000000000001</v>
      </c>
      <c r="I580" s="163"/>
      <c r="L580" s="159"/>
      <c r="M580" s="164"/>
      <c r="T580" s="165"/>
      <c r="AT580" s="160" t="s">
        <v>148</v>
      </c>
      <c r="AU580" s="160" t="s">
        <v>84</v>
      </c>
      <c r="AV580" s="14" t="s">
        <v>146</v>
      </c>
      <c r="AW580" s="14" t="s">
        <v>31</v>
      </c>
      <c r="AX580" s="14" t="s">
        <v>82</v>
      </c>
      <c r="AY580" s="160" t="s">
        <v>139</v>
      </c>
    </row>
    <row r="581" spans="2:65" s="13" customFormat="1">
      <c r="B581" s="152"/>
      <c r="D581" s="146" t="s">
        <v>148</v>
      </c>
      <c r="F581" s="154" t="s">
        <v>589</v>
      </c>
      <c r="H581" s="155">
        <v>49.517000000000003</v>
      </c>
      <c r="I581" s="156"/>
      <c r="L581" s="152"/>
      <c r="M581" s="157"/>
      <c r="T581" s="158"/>
      <c r="AT581" s="153" t="s">
        <v>148</v>
      </c>
      <c r="AU581" s="153" t="s">
        <v>84</v>
      </c>
      <c r="AV581" s="13" t="s">
        <v>84</v>
      </c>
      <c r="AW581" s="13" t="s">
        <v>4</v>
      </c>
      <c r="AX581" s="13" t="s">
        <v>82</v>
      </c>
      <c r="AY581" s="153" t="s">
        <v>139</v>
      </c>
    </row>
    <row r="582" spans="2:65" s="1" customFormat="1" ht="16.5" customHeight="1">
      <c r="B582" s="32"/>
      <c r="C582" s="166" t="s">
        <v>590</v>
      </c>
      <c r="D582" s="166" t="s">
        <v>218</v>
      </c>
      <c r="E582" s="167" t="s">
        <v>591</v>
      </c>
      <c r="F582" s="168" t="s">
        <v>578</v>
      </c>
      <c r="G582" s="169" t="s">
        <v>159</v>
      </c>
      <c r="H582" s="170">
        <v>49.517000000000003</v>
      </c>
      <c r="I582" s="171"/>
      <c r="J582" s="172">
        <f>ROUND(I582*H582,2)</f>
        <v>0</v>
      </c>
      <c r="K582" s="168" t="s">
        <v>145</v>
      </c>
      <c r="L582" s="173"/>
      <c r="M582" s="174" t="s">
        <v>1</v>
      </c>
      <c r="N582" s="175" t="s">
        <v>39</v>
      </c>
      <c r="P582" s="141">
        <f>O582*H582</f>
        <v>0</v>
      </c>
      <c r="Q582" s="141">
        <v>2.9999999999999997E-4</v>
      </c>
      <c r="R582" s="141">
        <f>Q582*H582</f>
        <v>1.48551E-2</v>
      </c>
      <c r="S582" s="141">
        <v>0</v>
      </c>
      <c r="T582" s="142">
        <f>S582*H582</f>
        <v>0</v>
      </c>
      <c r="AR582" s="143" t="s">
        <v>188</v>
      </c>
      <c r="AT582" s="143" t="s">
        <v>218</v>
      </c>
      <c r="AU582" s="143" t="s">
        <v>84</v>
      </c>
      <c r="AY582" s="17" t="s">
        <v>139</v>
      </c>
      <c r="BE582" s="144">
        <f>IF(N582="základní",J582,0)</f>
        <v>0</v>
      </c>
      <c r="BF582" s="144">
        <f>IF(N582="snížená",J582,0)</f>
        <v>0</v>
      </c>
      <c r="BG582" s="144">
        <f>IF(N582="zákl. přenesená",J582,0)</f>
        <v>0</v>
      </c>
      <c r="BH582" s="144">
        <f>IF(N582="sníž. přenesená",J582,0)</f>
        <v>0</v>
      </c>
      <c r="BI582" s="144">
        <f>IF(N582="nulová",J582,0)</f>
        <v>0</v>
      </c>
      <c r="BJ582" s="17" t="s">
        <v>82</v>
      </c>
      <c r="BK582" s="144">
        <f>ROUND(I582*H582,2)</f>
        <v>0</v>
      </c>
      <c r="BL582" s="17" t="s">
        <v>146</v>
      </c>
      <c r="BM582" s="143" t="s">
        <v>592</v>
      </c>
    </row>
    <row r="583" spans="2:65" s="13" customFormat="1">
      <c r="B583" s="152"/>
      <c r="D583" s="146" t="s">
        <v>148</v>
      </c>
      <c r="F583" s="154" t="s">
        <v>589</v>
      </c>
      <c r="H583" s="155">
        <v>49.517000000000003</v>
      </c>
      <c r="I583" s="156"/>
      <c r="L583" s="152"/>
      <c r="M583" s="157"/>
      <c r="T583" s="158"/>
      <c r="AT583" s="153" t="s">
        <v>148</v>
      </c>
      <c r="AU583" s="153" t="s">
        <v>84</v>
      </c>
      <c r="AV583" s="13" t="s">
        <v>84</v>
      </c>
      <c r="AW583" s="13" t="s">
        <v>4</v>
      </c>
      <c r="AX583" s="13" t="s">
        <v>82</v>
      </c>
      <c r="AY583" s="153" t="s">
        <v>139</v>
      </c>
    </row>
    <row r="584" spans="2:65" s="1" customFormat="1" ht="16.5" customHeight="1">
      <c r="B584" s="32"/>
      <c r="C584" s="132" t="s">
        <v>593</v>
      </c>
      <c r="D584" s="132" t="s">
        <v>141</v>
      </c>
      <c r="E584" s="133" t="s">
        <v>594</v>
      </c>
      <c r="F584" s="134" t="s">
        <v>595</v>
      </c>
      <c r="G584" s="135" t="s">
        <v>159</v>
      </c>
      <c r="H584" s="136">
        <v>49.21</v>
      </c>
      <c r="I584" s="137"/>
      <c r="J584" s="138">
        <f>ROUND(I584*H584,2)</f>
        <v>0</v>
      </c>
      <c r="K584" s="134" t="s">
        <v>145</v>
      </c>
      <c r="L584" s="32"/>
      <c r="M584" s="139" t="s">
        <v>1</v>
      </c>
      <c r="N584" s="140" t="s">
        <v>39</v>
      </c>
      <c r="P584" s="141">
        <f>O584*H584</f>
        <v>0</v>
      </c>
      <c r="Q584" s="141">
        <v>0</v>
      </c>
      <c r="R584" s="141">
        <f>Q584*H584</f>
        <v>0</v>
      </c>
      <c r="S584" s="141">
        <v>0</v>
      </c>
      <c r="T584" s="142">
        <f>S584*H584</f>
        <v>0</v>
      </c>
      <c r="AR584" s="143" t="s">
        <v>146</v>
      </c>
      <c r="AT584" s="143" t="s">
        <v>141</v>
      </c>
      <c r="AU584" s="143" t="s">
        <v>84</v>
      </c>
      <c r="AY584" s="17" t="s">
        <v>139</v>
      </c>
      <c r="BE584" s="144">
        <f>IF(N584="základní",J584,0)</f>
        <v>0</v>
      </c>
      <c r="BF584" s="144">
        <f>IF(N584="snížená",J584,0)</f>
        <v>0</v>
      </c>
      <c r="BG584" s="144">
        <f>IF(N584="zákl. přenesená",J584,0)</f>
        <v>0</v>
      </c>
      <c r="BH584" s="144">
        <f>IF(N584="sníž. přenesená",J584,0)</f>
        <v>0</v>
      </c>
      <c r="BI584" s="144">
        <f>IF(N584="nulová",J584,0)</f>
        <v>0</v>
      </c>
      <c r="BJ584" s="17" t="s">
        <v>82</v>
      </c>
      <c r="BK584" s="144">
        <f>ROUND(I584*H584,2)</f>
        <v>0</v>
      </c>
      <c r="BL584" s="17" t="s">
        <v>146</v>
      </c>
      <c r="BM584" s="143" t="s">
        <v>596</v>
      </c>
    </row>
    <row r="585" spans="2:65" s="12" customFormat="1" ht="22.5">
      <c r="B585" s="145"/>
      <c r="D585" s="146" t="s">
        <v>148</v>
      </c>
      <c r="E585" s="147" t="s">
        <v>1</v>
      </c>
      <c r="F585" s="148" t="s">
        <v>597</v>
      </c>
      <c r="H585" s="147" t="s">
        <v>1</v>
      </c>
      <c r="I585" s="149"/>
      <c r="L585" s="145"/>
      <c r="M585" s="150"/>
      <c r="T585" s="151"/>
      <c r="AT585" s="147" t="s">
        <v>148</v>
      </c>
      <c r="AU585" s="147" t="s">
        <v>84</v>
      </c>
      <c r="AV585" s="12" t="s">
        <v>82</v>
      </c>
      <c r="AW585" s="12" t="s">
        <v>31</v>
      </c>
      <c r="AX585" s="12" t="s">
        <v>74</v>
      </c>
      <c r="AY585" s="147" t="s">
        <v>139</v>
      </c>
    </row>
    <row r="586" spans="2:65" s="13" customFormat="1">
      <c r="B586" s="152"/>
      <c r="D586" s="146" t="s">
        <v>148</v>
      </c>
      <c r="E586" s="153" t="s">
        <v>1</v>
      </c>
      <c r="F586" s="154" t="s">
        <v>598</v>
      </c>
      <c r="H586" s="155">
        <v>35.520000000000003</v>
      </c>
      <c r="I586" s="156"/>
      <c r="L586" s="152"/>
      <c r="M586" s="157"/>
      <c r="T586" s="158"/>
      <c r="AT586" s="153" t="s">
        <v>148</v>
      </c>
      <c r="AU586" s="153" t="s">
        <v>84</v>
      </c>
      <c r="AV586" s="13" t="s">
        <v>84</v>
      </c>
      <c r="AW586" s="13" t="s">
        <v>31</v>
      </c>
      <c r="AX586" s="13" t="s">
        <v>74</v>
      </c>
      <c r="AY586" s="153" t="s">
        <v>139</v>
      </c>
    </row>
    <row r="587" spans="2:65" s="12" customFormat="1" ht="22.5">
      <c r="B587" s="145"/>
      <c r="D587" s="146" t="s">
        <v>148</v>
      </c>
      <c r="E587" s="147" t="s">
        <v>1</v>
      </c>
      <c r="F587" s="148" t="s">
        <v>599</v>
      </c>
      <c r="H587" s="147" t="s">
        <v>1</v>
      </c>
      <c r="I587" s="149"/>
      <c r="L587" s="145"/>
      <c r="M587" s="150"/>
      <c r="T587" s="151"/>
      <c r="AT587" s="147" t="s">
        <v>148</v>
      </c>
      <c r="AU587" s="147" t="s">
        <v>84</v>
      </c>
      <c r="AV587" s="12" t="s">
        <v>82</v>
      </c>
      <c r="AW587" s="12" t="s">
        <v>31</v>
      </c>
      <c r="AX587" s="12" t="s">
        <v>74</v>
      </c>
      <c r="AY587" s="147" t="s">
        <v>139</v>
      </c>
    </row>
    <row r="588" spans="2:65" s="13" customFormat="1">
      <c r="B588" s="152"/>
      <c r="D588" s="146" t="s">
        <v>148</v>
      </c>
      <c r="E588" s="153" t="s">
        <v>1</v>
      </c>
      <c r="F588" s="154" t="s">
        <v>600</v>
      </c>
      <c r="H588" s="155">
        <v>9.4949999999999992</v>
      </c>
      <c r="I588" s="156"/>
      <c r="L588" s="152"/>
      <c r="M588" s="157"/>
      <c r="T588" s="158"/>
      <c r="AT588" s="153" t="s">
        <v>148</v>
      </c>
      <c r="AU588" s="153" t="s">
        <v>84</v>
      </c>
      <c r="AV588" s="13" t="s">
        <v>84</v>
      </c>
      <c r="AW588" s="13" t="s">
        <v>31</v>
      </c>
      <c r="AX588" s="13" t="s">
        <v>74</v>
      </c>
      <c r="AY588" s="153" t="s">
        <v>139</v>
      </c>
    </row>
    <row r="589" spans="2:65" s="12" customFormat="1" ht="22.5">
      <c r="B589" s="145"/>
      <c r="D589" s="146" t="s">
        <v>148</v>
      </c>
      <c r="E589" s="147" t="s">
        <v>1</v>
      </c>
      <c r="F589" s="148" t="s">
        <v>601</v>
      </c>
      <c r="H589" s="147" t="s">
        <v>1</v>
      </c>
      <c r="I589" s="149"/>
      <c r="L589" s="145"/>
      <c r="M589" s="150"/>
      <c r="T589" s="151"/>
      <c r="AT589" s="147" t="s">
        <v>148</v>
      </c>
      <c r="AU589" s="147" t="s">
        <v>84</v>
      </c>
      <c r="AV589" s="12" t="s">
        <v>82</v>
      </c>
      <c r="AW589" s="12" t="s">
        <v>31</v>
      </c>
      <c r="AX589" s="12" t="s">
        <v>74</v>
      </c>
      <c r="AY589" s="147" t="s">
        <v>139</v>
      </c>
    </row>
    <row r="590" spans="2:65" s="13" customFormat="1">
      <c r="B590" s="152"/>
      <c r="D590" s="146" t="s">
        <v>148</v>
      </c>
      <c r="E590" s="153" t="s">
        <v>1</v>
      </c>
      <c r="F590" s="154" t="s">
        <v>602</v>
      </c>
      <c r="H590" s="155">
        <v>4.1950000000000003</v>
      </c>
      <c r="I590" s="156"/>
      <c r="L590" s="152"/>
      <c r="M590" s="157"/>
      <c r="T590" s="158"/>
      <c r="AT590" s="153" t="s">
        <v>148</v>
      </c>
      <c r="AU590" s="153" t="s">
        <v>84</v>
      </c>
      <c r="AV590" s="13" t="s">
        <v>84</v>
      </c>
      <c r="AW590" s="13" t="s">
        <v>31</v>
      </c>
      <c r="AX590" s="13" t="s">
        <v>74</v>
      </c>
      <c r="AY590" s="153" t="s">
        <v>139</v>
      </c>
    </row>
    <row r="591" spans="2:65" s="14" customFormat="1">
      <c r="B591" s="159"/>
      <c r="D591" s="146" t="s">
        <v>148</v>
      </c>
      <c r="E591" s="160" t="s">
        <v>1</v>
      </c>
      <c r="F591" s="161" t="s">
        <v>170</v>
      </c>
      <c r="H591" s="162">
        <v>49.21</v>
      </c>
      <c r="I591" s="163"/>
      <c r="L591" s="159"/>
      <c r="M591" s="164"/>
      <c r="T591" s="165"/>
      <c r="AT591" s="160" t="s">
        <v>148</v>
      </c>
      <c r="AU591" s="160" t="s">
        <v>84</v>
      </c>
      <c r="AV591" s="14" t="s">
        <v>146</v>
      </c>
      <c r="AW591" s="14" t="s">
        <v>31</v>
      </c>
      <c r="AX591" s="14" t="s">
        <v>82</v>
      </c>
      <c r="AY591" s="160" t="s">
        <v>139</v>
      </c>
    </row>
    <row r="592" spans="2:65" s="1" customFormat="1" ht="24.2" customHeight="1">
      <c r="B592" s="32"/>
      <c r="C592" s="166" t="s">
        <v>603</v>
      </c>
      <c r="D592" s="166" t="s">
        <v>218</v>
      </c>
      <c r="E592" s="167" t="s">
        <v>604</v>
      </c>
      <c r="F592" s="168" t="s">
        <v>597</v>
      </c>
      <c r="G592" s="169" t="s">
        <v>159</v>
      </c>
      <c r="H592" s="170">
        <v>39.072000000000003</v>
      </c>
      <c r="I592" s="171"/>
      <c r="J592" s="172">
        <f>ROUND(I592*H592,2)</f>
        <v>0</v>
      </c>
      <c r="K592" s="168" t="s">
        <v>145</v>
      </c>
      <c r="L592" s="173"/>
      <c r="M592" s="174" t="s">
        <v>1</v>
      </c>
      <c r="N592" s="175" t="s">
        <v>39</v>
      </c>
      <c r="P592" s="141">
        <f>O592*H592</f>
        <v>0</v>
      </c>
      <c r="Q592" s="141">
        <v>1.2E-4</v>
      </c>
      <c r="R592" s="141">
        <f>Q592*H592</f>
        <v>4.6886400000000009E-3</v>
      </c>
      <c r="S592" s="141">
        <v>0</v>
      </c>
      <c r="T592" s="142">
        <f>S592*H592</f>
        <v>0</v>
      </c>
      <c r="AR592" s="143" t="s">
        <v>188</v>
      </c>
      <c r="AT592" s="143" t="s">
        <v>218</v>
      </c>
      <c r="AU592" s="143" t="s">
        <v>84</v>
      </c>
      <c r="AY592" s="17" t="s">
        <v>139</v>
      </c>
      <c r="BE592" s="144">
        <f>IF(N592="základní",J592,0)</f>
        <v>0</v>
      </c>
      <c r="BF592" s="144">
        <f>IF(N592="snížená",J592,0)</f>
        <v>0</v>
      </c>
      <c r="BG592" s="144">
        <f>IF(N592="zákl. přenesená",J592,0)</f>
        <v>0</v>
      </c>
      <c r="BH592" s="144">
        <f>IF(N592="sníž. přenesená",J592,0)</f>
        <v>0</v>
      </c>
      <c r="BI592" s="144">
        <f>IF(N592="nulová",J592,0)</f>
        <v>0</v>
      </c>
      <c r="BJ592" s="17" t="s">
        <v>82</v>
      </c>
      <c r="BK592" s="144">
        <f>ROUND(I592*H592,2)</f>
        <v>0</v>
      </c>
      <c r="BL592" s="17" t="s">
        <v>146</v>
      </c>
      <c r="BM592" s="143" t="s">
        <v>605</v>
      </c>
    </row>
    <row r="593" spans="2:65" s="12" customFormat="1">
      <c r="B593" s="145"/>
      <c r="D593" s="146" t="s">
        <v>148</v>
      </c>
      <c r="E593" s="147" t="s">
        <v>1</v>
      </c>
      <c r="F593" s="148" t="s">
        <v>544</v>
      </c>
      <c r="H593" s="147" t="s">
        <v>1</v>
      </c>
      <c r="I593" s="149"/>
      <c r="L593" s="145"/>
      <c r="M593" s="150"/>
      <c r="T593" s="151"/>
      <c r="AT593" s="147" t="s">
        <v>148</v>
      </c>
      <c r="AU593" s="147" t="s">
        <v>84</v>
      </c>
      <c r="AV593" s="12" t="s">
        <v>82</v>
      </c>
      <c r="AW593" s="12" t="s">
        <v>31</v>
      </c>
      <c r="AX593" s="12" t="s">
        <v>74</v>
      </c>
      <c r="AY593" s="147" t="s">
        <v>139</v>
      </c>
    </row>
    <row r="594" spans="2:65" s="13" customFormat="1">
      <c r="B594" s="152"/>
      <c r="D594" s="146" t="s">
        <v>148</v>
      </c>
      <c r="E594" s="153" t="s">
        <v>1</v>
      </c>
      <c r="F594" s="154" t="s">
        <v>606</v>
      </c>
      <c r="H594" s="155">
        <v>2.4</v>
      </c>
      <c r="I594" s="156"/>
      <c r="L594" s="152"/>
      <c r="M594" s="157"/>
      <c r="T594" s="158"/>
      <c r="AT594" s="153" t="s">
        <v>148</v>
      </c>
      <c r="AU594" s="153" t="s">
        <v>84</v>
      </c>
      <c r="AV594" s="13" t="s">
        <v>84</v>
      </c>
      <c r="AW594" s="13" t="s">
        <v>31</v>
      </c>
      <c r="AX594" s="13" t="s">
        <v>74</v>
      </c>
      <c r="AY594" s="153" t="s">
        <v>139</v>
      </c>
    </row>
    <row r="595" spans="2:65" s="13" customFormat="1">
      <c r="B595" s="152"/>
      <c r="D595" s="146" t="s">
        <v>148</v>
      </c>
      <c r="E595" s="153" t="s">
        <v>1</v>
      </c>
      <c r="F595" s="154" t="s">
        <v>607</v>
      </c>
      <c r="H595" s="155">
        <v>15</v>
      </c>
      <c r="I595" s="156"/>
      <c r="L595" s="152"/>
      <c r="M595" s="157"/>
      <c r="T595" s="158"/>
      <c r="AT595" s="153" t="s">
        <v>148</v>
      </c>
      <c r="AU595" s="153" t="s">
        <v>84</v>
      </c>
      <c r="AV595" s="13" t="s">
        <v>84</v>
      </c>
      <c r="AW595" s="13" t="s">
        <v>31</v>
      </c>
      <c r="AX595" s="13" t="s">
        <v>74</v>
      </c>
      <c r="AY595" s="153" t="s">
        <v>139</v>
      </c>
    </row>
    <row r="596" spans="2:65" s="13" customFormat="1">
      <c r="B596" s="152"/>
      <c r="D596" s="146" t="s">
        <v>148</v>
      </c>
      <c r="E596" s="153" t="s">
        <v>1</v>
      </c>
      <c r="F596" s="154" t="s">
        <v>608</v>
      </c>
      <c r="H596" s="155">
        <v>4.04</v>
      </c>
      <c r="I596" s="156"/>
      <c r="L596" s="152"/>
      <c r="M596" s="157"/>
      <c r="T596" s="158"/>
      <c r="AT596" s="153" t="s">
        <v>148</v>
      </c>
      <c r="AU596" s="153" t="s">
        <v>84</v>
      </c>
      <c r="AV596" s="13" t="s">
        <v>84</v>
      </c>
      <c r="AW596" s="13" t="s">
        <v>31</v>
      </c>
      <c r="AX596" s="13" t="s">
        <v>74</v>
      </c>
      <c r="AY596" s="153" t="s">
        <v>139</v>
      </c>
    </row>
    <row r="597" spans="2:65" s="13" customFormat="1">
      <c r="B597" s="152"/>
      <c r="D597" s="146" t="s">
        <v>148</v>
      </c>
      <c r="E597" s="153" t="s">
        <v>1</v>
      </c>
      <c r="F597" s="154" t="s">
        <v>609</v>
      </c>
      <c r="H597" s="155">
        <v>8.08</v>
      </c>
      <c r="I597" s="156"/>
      <c r="L597" s="152"/>
      <c r="M597" s="157"/>
      <c r="T597" s="158"/>
      <c r="AT597" s="153" t="s">
        <v>148</v>
      </c>
      <c r="AU597" s="153" t="s">
        <v>84</v>
      </c>
      <c r="AV597" s="13" t="s">
        <v>84</v>
      </c>
      <c r="AW597" s="13" t="s">
        <v>31</v>
      </c>
      <c r="AX597" s="13" t="s">
        <v>74</v>
      </c>
      <c r="AY597" s="153" t="s">
        <v>139</v>
      </c>
    </row>
    <row r="598" spans="2:65" s="13" customFormat="1">
      <c r="B598" s="152"/>
      <c r="D598" s="146" t="s">
        <v>148</v>
      </c>
      <c r="E598" s="153" t="s">
        <v>1</v>
      </c>
      <c r="F598" s="154" t="s">
        <v>610</v>
      </c>
      <c r="H598" s="155">
        <v>3.6</v>
      </c>
      <c r="I598" s="156"/>
      <c r="L598" s="152"/>
      <c r="M598" s="157"/>
      <c r="T598" s="158"/>
      <c r="AT598" s="153" t="s">
        <v>148</v>
      </c>
      <c r="AU598" s="153" t="s">
        <v>84</v>
      </c>
      <c r="AV598" s="13" t="s">
        <v>84</v>
      </c>
      <c r="AW598" s="13" t="s">
        <v>31</v>
      </c>
      <c r="AX598" s="13" t="s">
        <v>74</v>
      </c>
      <c r="AY598" s="153" t="s">
        <v>139</v>
      </c>
    </row>
    <row r="599" spans="2:65" s="13" customFormat="1">
      <c r="B599" s="152"/>
      <c r="D599" s="146" t="s">
        <v>148</v>
      </c>
      <c r="E599" s="153" t="s">
        <v>1</v>
      </c>
      <c r="F599" s="154" t="s">
        <v>611</v>
      </c>
      <c r="H599" s="155">
        <v>1.2</v>
      </c>
      <c r="I599" s="156"/>
      <c r="L599" s="152"/>
      <c r="M599" s="157"/>
      <c r="T599" s="158"/>
      <c r="AT599" s="153" t="s">
        <v>148</v>
      </c>
      <c r="AU599" s="153" t="s">
        <v>84</v>
      </c>
      <c r="AV599" s="13" t="s">
        <v>84</v>
      </c>
      <c r="AW599" s="13" t="s">
        <v>31</v>
      </c>
      <c r="AX599" s="13" t="s">
        <v>74</v>
      </c>
      <c r="AY599" s="153" t="s">
        <v>139</v>
      </c>
    </row>
    <row r="600" spans="2:65" s="13" customFormat="1">
      <c r="B600" s="152"/>
      <c r="D600" s="146" t="s">
        <v>148</v>
      </c>
      <c r="E600" s="153" t="s">
        <v>1</v>
      </c>
      <c r="F600" s="154" t="s">
        <v>611</v>
      </c>
      <c r="H600" s="155">
        <v>1.2</v>
      </c>
      <c r="I600" s="156"/>
      <c r="L600" s="152"/>
      <c r="M600" s="157"/>
      <c r="T600" s="158"/>
      <c r="AT600" s="153" t="s">
        <v>148</v>
      </c>
      <c r="AU600" s="153" t="s">
        <v>84</v>
      </c>
      <c r="AV600" s="13" t="s">
        <v>84</v>
      </c>
      <c r="AW600" s="13" t="s">
        <v>31</v>
      </c>
      <c r="AX600" s="13" t="s">
        <v>74</v>
      </c>
      <c r="AY600" s="153" t="s">
        <v>139</v>
      </c>
    </row>
    <row r="601" spans="2:65" s="14" customFormat="1">
      <c r="B601" s="159"/>
      <c r="D601" s="146" t="s">
        <v>148</v>
      </c>
      <c r="E601" s="160" t="s">
        <v>1</v>
      </c>
      <c r="F601" s="161" t="s">
        <v>170</v>
      </c>
      <c r="H601" s="162">
        <v>35.520000000000003</v>
      </c>
      <c r="I601" s="163"/>
      <c r="L601" s="159"/>
      <c r="M601" s="164"/>
      <c r="T601" s="165"/>
      <c r="AT601" s="160" t="s">
        <v>148</v>
      </c>
      <c r="AU601" s="160" t="s">
        <v>84</v>
      </c>
      <c r="AV601" s="14" t="s">
        <v>146</v>
      </c>
      <c r="AW601" s="14" t="s">
        <v>31</v>
      </c>
      <c r="AX601" s="14" t="s">
        <v>82</v>
      </c>
      <c r="AY601" s="160" t="s">
        <v>139</v>
      </c>
    </row>
    <row r="602" spans="2:65" s="13" customFormat="1">
      <c r="B602" s="152"/>
      <c r="D602" s="146" t="s">
        <v>148</v>
      </c>
      <c r="F602" s="154" t="s">
        <v>612</v>
      </c>
      <c r="H602" s="155">
        <v>39.072000000000003</v>
      </c>
      <c r="I602" s="156"/>
      <c r="L602" s="152"/>
      <c r="M602" s="157"/>
      <c r="T602" s="158"/>
      <c r="AT602" s="153" t="s">
        <v>148</v>
      </c>
      <c r="AU602" s="153" t="s">
        <v>84</v>
      </c>
      <c r="AV602" s="13" t="s">
        <v>84</v>
      </c>
      <c r="AW602" s="13" t="s">
        <v>4</v>
      </c>
      <c r="AX602" s="13" t="s">
        <v>82</v>
      </c>
      <c r="AY602" s="153" t="s">
        <v>139</v>
      </c>
    </row>
    <row r="603" spans="2:65" s="1" customFormat="1" ht="24.2" customHeight="1">
      <c r="B603" s="32"/>
      <c r="C603" s="166" t="s">
        <v>613</v>
      </c>
      <c r="D603" s="166" t="s">
        <v>218</v>
      </c>
      <c r="E603" s="167" t="s">
        <v>614</v>
      </c>
      <c r="F603" s="168" t="s">
        <v>599</v>
      </c>
      <c r="G603" s="169" t="s">
        <v>159</v>
      </c>
      <c r="H603" s="170">
        <v>10.445</v>
      </c>
      <c r="I603" s="171"/>
      <c r="J603" s="172">
        <f>ROUND(I603*H603,2)</f>
        <v>0</v>
      </c>
      <c r="K603" s="168" t="s">
        <v>145</v>
      </c>
      <c r="L603" s="173"/>
      <c r="M603" s="174" t="s">
        <v>1</v>
      </c>
      <c r="N603" s="175" t="s">
        <v>39</v>
      </c>
      <c r="P603" s="141">
        <f>O603*H603</f>
        <v>0</v>
      </c>
      <c r="Q603" s="141">
        <v>2.9999999999999997E-4</v>
      </c>
      <c r="R603" s="141">
        <f>Q603*H603</f>
        <v>3.1335E-3</v>
      </c>
      <c r="S603" s="141">
        <v>0</v>
      </c>
      <c r="T603" s="142">
        <f>S603*H603</f>
        <v>0</v>
      </c>
      <c r="AR603" s="143" t="s">
        <v>188</v>
      </c>
      <c r="AT603" s="143" t="s">
        <v>218</v>
      </c>
      <c r="AU603" s="143" t="s">
        <v>84</v>
      </c>
      <c r="AY603" s="17" t="s">
        <v>139</v>
      </c>
      <c r="BE603" s="144">
        <f>IF(N603="základní",J603,0)</f>
        <v>0</v>
      </c>
      <c r="BF603" s="144">
        <f>IF(N603="snížená",J603,0)</f>
        <v>0</v>
      </c>
      <c r="BG603" s="144">
        <f>IF(N603="zákl. přenesená",J603,0)</f>
        <v>0</v>
      </c>
      <c r="BH603" s="144">
        <f>IF(N603="sníž. přenesená",J603,0)</f>
        <v>0</v>
      </c>
      <c r="BI603" s="144">
        <f>IF(N603="nulová",J603,0)</f>
        <v>0</v>
      </c>
      <c r="BJ603" s="17" t="s">
        <v>82</v>
      </c>
      <c r="BK603" s="144">
        <f>ROUND(I603*H603,2)</f>
        <v>0</v>
      </c>
      <c r="BL603" s="17" t="s">
        <v>146</v>
      </c>
      <c r="BM603" s="143" t="s">
        <v>615</v>
      </c>
    </row>
    <row r="604" spans="2:65" s="13" customFormat="1">
      <c r="B604" s="152"/>
      <c r="D604" s="146" t="s">
        <v>148</v>
      </c>
      <c r="E604" s="153" t="s">
        <v>1</v>
      </c>
      <c r="F604" s="154" t="s">
        <v>616</v>
      </c>
      <c r="H604" s="155">
        <v>0.57999999999999996</v>
      </c>
      <c r="I604" s="156"/>
      <c r="L604" s="152"/>
      <c r="M604" s="157"/>
      <c r="T604" s="158"/>
      <c r="AT604" s="153" t="s">
        <v>148</v>
      </c>
      <c r="AU604" s="153" t="s">
        <v>84</v>
      </c>
      <c r="AV604" s="13" t="s">
        <v>84</v>
      </c>
      <c r="AW604" s="13" t="s">
        <v>31</v>
      </c>
      <c r="AX604" s="13" t="s">
        <v>74</v>
      </c>
      <c r="AY604" s="153" t="s">
        <v>139</v>
      </c>
    </row>
    <row r="605" spans="2:65" s="13" customFormat="1">
      <c r="B605" s="152"/>
      <c r="D605" s="146" t="s">
        <v>148</v>
      </c>
      <c r="E605" s="153" t="s">
        <v>1</v>
      </c>
      <c r="F605" s="154" t="s">
        <v>617</v>
      </c>
      <c r="H605" s="155">
        <v>2.5499999999999998</v>
      </c>
      <c r="I605" s="156"/>
      <c r="L605" s="152"/>
      <c r="M605" s="157"/>
      <c r="T605" s="158"/>
      <c r="AT605" s="153" t="s">
        <v>148</v>
      </c>
      <c r="AU605" s="153" t="s">
        <v>84</v>
      </c>
      <c r="AV605" s="13" t="s">
        <v>84</v>
      </c>
      <c r="AW605" s="13" t="s">
        <v>31</v>
      </c>
      <c r="AX605" s="13" t="s">
        <v>74</v>
      </c>
      <c r="AY605" s="153" t="s">
        <v>139</v>
      </c>
    </row>
    <row r="606" spans="2:65" s="13" customFormat="1">
      <c r="B606" s="152"/>
      <c r="D606" s="146" t="s">
        <v>148</v>
      </c>
      <c r="E606" s="153" t="s">
        <v>1</v>
      </c>
      <c r="F606" s="154" t="s">
        <v>618</v>
      </c>
      <c r="H606" s="155">
        <v>0.95</v>
      </c>
      <c r="I606" s="156"/>
      <c r="L606" s="152"/>
      <c r="M606" s="157"/>
      <c r="T606" s="158"/>
      <c r="AT606" s="153" t="s">
        <v>148</v>
      </c>
      <c r="AU606" s="153" t="s">
        <v>84</v>
      </c>
      <c r="AV606" s="13" t="s">
        <v>84</v>
      </c>
      <c r="AW606" s="13" t="s">
        <v>31</v>
      </c>
      <c r="AX606" s="13" t="s">
        <v>74</v>
      </c>
      <c r="AY606" s="153" t="s">
        <v>139</v>
      </c>
    </row>
    <row r="607" spans="2:65" s="13" customFormat="1">
      <c r="B607" s="152"/>
      <c r="D607" s="146" t="s">
        <v>148</v>
      </c>
      <c r="E607" s="153" t="s">
        <v>1</v>
      </c>
      <c r="F607" s="154" t="s">
        <v>619</v>
      </c>
      <c r="H607" s="155">
        <v>1.8</v>
      </c>
      <c r="I607" s="156"/>
      <c r="L607" s="152"/>
      <c r="M607" s="157"/>
      <c r="T607" s="158"/>
      <c r="AT607" s="153" t="s">
        <v>148</v>
      </c>
      <c r="AU607" s="153" t="s">
        <v>84</v>
      </c>
      <c r="AV607" s="13" t="s">
        <v>84</v>
      </c>
      <c r="AW607" s="13" t="s">
        <v>31</v>
      </c>
      <c r="AX607" s="13" t="s">
        <v>74</v>
      </c>
      <c r="AY607" s="153" t="s">
        <v>139</v>
      </c>
    </row>
    <row r="608" spans="2:65" s="13" customFormat="1">
      <c r="B608" s="152"/>
      <c r="D608" s="146" t="s">
        <v>148</v>
      </c>
      <c r="E608" s="153" t="s">
        <v>1</v>
      </c>
      <c r="F608" s="154" t="s">
        <v>620</v>
      </c>
      <c r="H608" s="155">
        <v>1.74</v>
      </c>
      <c r="I608" s="156"/>
      <c r="L608" s="152"/>
      <c r="M608" s="157"/>
      <c r="T608" s="158"/>
      <c r="AT608" s="153" t="s">
        <v>148</v>
      </c>
      <c r="AU608" s="153" t="s">
        <v>84</v>
      </c>
      <c r="AV608" s="13" t="s">
        <v>84</v>
      </c>
      <c r="AW608" s="13" t="s">
        <v>31</v>
      </c>
      <c r="AX608" s="13" t="s">
        <v>74</v>
      </c>
      <c r="AY608" s="153" t="s">
        <v>139</v>
      </c>
    </row>
    <row r="609" spans="2:65" s="13" customFormat="1">
      <c r="B609" s="152"/>
      <c r="D609" s="146" t="s">
        <v>148</v>
      </c>
      <c r="E609" s="153" t="s">
        <v>1</v>
      </c>
      <c r="F609" s="154" t="s">
        <v>621</v>
      </c>
      <c r="H609" s="155">
        <v>0.875</v>
      </c>
      <c r="I609" s="156"/>
      <c r="L609" s="152"/>
      <c r="M609" s="157"/>
      <c r="T609" s="158"/>
      <c r="AT609" s="153" t="s">
        <v>148</v>
      </c>
      <c r="AU609" s="153" t="s">
        <v>84</v>
      </c>
      <c r="AV609" s="13" t="s">
        <v>84</v>
      </c>
      <c r="AW609" s="13" t="s">
        <v>31</v>
      </c>
      <c r="AX609" s="13" t="s">
        <v>74</v>
      </c>
      <c r="AY609" s="153" t="s">
        <v>139</v>
      </c>
    </row>
    <row r="610" spans="2:65" s="13" customFormat="1">
      <c r="B610" s="152"/>
      <c r="D610" s="146" t="s">
        <v>148</v>
      </c>
      <c r="E610" s="153" t="s">
        <v>1</v>
      </c>
      <c r="F610" s="154" t="s">
        <v>82</v>
      </c>
      <c r="H610" s="155">
        <v>1</v>
      </c>
      <c r="I610" s="156"/>
      <c r="L610" s="152"/>
      <c r="M610" s="157"/>
      <c r="T610" s="158"/>
      <c r="AT610" s="153" t="s">
        <v>148</v>
      </c>
      <c r="AU610" s="153" t="s">
        <v>84</v>
      </c>
      <c r="AV610" s="13" t="s">
        <v>84</v>
      </c>
      <c r="AW610" s="13" t="s">
        <v>31</v>
      </c>
      <c r="AX610" s="13" t="s">
        <v>74</v>
      </c>
      <c r="AY610" s="153" t="s">
        <v>139</v>
      </c>
    </row>
    <row r="611" spans="2:65" s="14" customFormat="1">
      <c r="B611" s="159"/>
      <c r="D611" s="146" t="s">
        <v>148</v>
      </c>
      <c r="E611" s="160" t="s">
        <v>1</v>
      </c>
      <c r="F611" s="161" t="s">
        <v>170</v>
      </c>
      <c r="H611" s="162">
        <v>9.4949999999999992</v>
      </c>
      <c r="I611" s="163"/>
      <c r="L611" s="159"/>
      <c r="M611" s="164"/>
      <c r="T611" s="165"/>
      <c r="AT611" s="160" t="s">
        <v>148</v>
      </c>
      <c r="AU611" s="160" t="s">
        <v>84</v>
      </c>
      <c r="AV611" s="14" t="s">
        <v>146</v>
      </c>
      <c r="AW611" s="14" t="s">
        <v>31</v>
      </c>
      <c r="AX611" s="14" t="s">
        <v>82</v>
      </c>
      <c r="AY611" s="160" t="s">
        <v>139</v>
      </c>
    </row>
    <row r="612" spans="2:65" s="13" customFormat="1">
      <c r="B612" s="152"/>
      <c r="D612" s="146" t="s">
        <v>148</v>
      </c>
      <c r="F612" s="154" t="s">
        <v>622</v>
      </c>
      <c r="H612" s="155">
        <v>10.445</v>
      </c>
      <c r="I612" s="156"/>
      <c r="L612" s="152"/>
      <c r="M612" s="157"/>
      <c r="T612" s="158"/>
      <c r="AT612" s="153" t="s">
        <v>148</v>
      </c>
      <c r="AU612" s="153" t="s">
        <v>84</v>
      </c>
      <c r="AV612" s="13" t="s">
        <v>84</v>
      </c>
      <c r="AW612" s="13" t="s">
        <v>4</v>
      </c>
      <c r="AX612" s="13" t="s">
        <v>82</v>
      </c>
      <c r="AY612" s="153" t="s">
        <v>139</v>
      </c>
    </row>
    <row r="613" spans="2:65" s="1" customFormat="1" ht="24.2" customHeight="1">
      <c r="B613" s="32"/>
      <c r="C613" s="166" t="s">
        <v>623</v>
      </c>
      <c r="D613" s="166" t="s">
        <v>218</v>
      </c>
      <c r="E613" s="167" t="s">
        <v>624</v>
      </c>
      <c r="F613" s="168" t="s">
        <v>601</v>
      </c>
      <c r="G613" s="169" t="s">
        <v>159</v>
      </c>
      <c r="H613" s="170">
        <v>4.4050000000000002</v>
      </c>
      <c r="I613" s="171"/>
      <c r="J613" s="172">
        <f>ROUND(I613*H613,2)</f>
        <v>0</v>
      </c>
      <c r="K613" s="168" t="s">
        <v>145</v>
      </c>
      <c r="L613" s="173"/>
      <c r="M613" s="174" t="s">
        <v>1</v>
      </c>
      <c r="N613" s="175" t="s">
        <v>39</v>
      </c>
      <c r="P613" s="141">
        <f>O613*H613</f>
        <v>0</v>
      </c>
      <c r="Q613" s="141">
        <v>2.0000000000000001E-4</v>
      </c>
      <c r="R613" s="141">
        <f>Q613*H613</f>
        <v>8.8100000000000006E-4</v>
      </c>
      <c r="S613" s="141">
        <v>0</v>
      </c>
      <c r="T613" s="142">
        <f>S613*H613</f>
        <v>0</v>
      </c>
      <c r="AR613" s="143" t="s">
        <v>188</v>
      </c>
      <c r="AT613" s="143" t="s">
        <v>218</v>
      </c>
      <c r="AU613" s="143" t="s">
        <v>84</v>
      </c>
      <c r="AY613" s="17" t="s">
        <v>139</v>
      </c>
      <c r="BE613" s="144">
        <f>IF(N613="základní",J613,0)</f>
        <v>0</v>
      </c>
      <c r="BF613" s="144">
        <f>IF(N613="snížená",J613,0)</f>
        <v>0</v>
      </c>
      <c r="BG613" s="144">
        <f>IF(N613="zákl. přenesená",J613,0)</f>
        <v>0</v>
      </c>
      <c r="BH613" s="144">
        <f>IF(N613="sníž. přenesená",J613,0)</f>
        <v>0</v>
      </c>
      <c r="BI613" s="144">
        <f>IF(N613="nulová",J613,0)</f>
        <v>0</v>
      </c>
      <c r="BJ613" s="17" t="s">
        <v>82</v>
      </c>
      <c r="BK613" s="144">
        <f>ROUND(I613*H613,2)</f>
        <v>0</v>
      </c>
      <c r="BL613" s="17" t="s">
        <v>146</v>
      </c>
      <c r="BM613" s="143" t="s">
        <v>625</v>
      </c>
    </row>
    <row r="614" spans="2:65" s="12" customFormat="1">
      <c r="B614" s="145"/>
      <c r="D614" s="146" t="s">
        <v>148</v>
      </c>
      <c r="E614" s="147" t="s">
        <v>1</v>
      </c>
      <c r="F614" s="148" t="s">
        <v>544</v>
      </c>
      <c r="H614" s="147" t="s">
        <v>1</v>
      </c>
      <c r="I614" s="149"/>
      <c r="L614" s="145"/>
      <c r="M614" s="150"/>
      <c r="T614" s="151"/>
      <c r="AT614" s="147" t="s">
        <v>148</v>
      </c>
      <c r="AU614" s="147" t="s">
        <v>84</v>
      </c>
      <c r="AV614" s="12" t="s">
        <v>82</v>
      </c>
      <c r="AW614" s="12" t="s">
        <v>31</v>
      </c>
      <c r="AX614" s="12" t="s">
        <v>74</v>
      </c>
      <c r="AY614" s="147" t="s">
        <v>139</v>
      </c>
    </row>
    <row r="615" spans="2:65" s="13" customFormat="1">
      <c r="B615" s="152"/>
      <c r="D615" s="146" t="s">
        <v>148</v>
      </c>
      <c r="E615" s="153" t="s">
        <v>1</v>
      </c>
      <c r="F615" s="154" t="s">
        <v>616</v>
      </c>
      <c r="H615" s="155">
        <v>0.57999999999999996</v>
      </c>
      <c r="I615" s="156"/>
      <c r="L615" s="152"/>
      <c r="M615" s="157"/>
      <c r="T615" s="158"/>
      <c r="AT615" s="153" t="s">
        <v>148</v>
      </c>
      <c r="AU615" s="153" t="s">
        <v>84</v>
      </c>
      <c r="AV615" s="13" t="s">
        <v>84</v>
      </c>
      <c r="AW615" s="13" t="s">
        <v>31</v>
      </c>
      <c r="AX615" s="13" t="s">
        <v>74</v>
      </c>
      <c r="AY615" s="153" t="s">
        <v>139</v>
      </c>
    </row>
    <row r="616" spans="2:65" s="13" customFormat="1">
      <c r="B616" s="152"/>
      <c r="D616" s="146" t="s">
        <v>148</v>
      </c>
      <c r="E616" s="153" t="s">
        <v>1</v>
      </c>
      <c r="F616" s="154" t="s">
        <v>626</v>
      </c>
      <c r="H616" s="155">
        <v>1.74</v>
      </c>
      <c r="I616" s="156"/>
      <c r="L616" s="152"/>
      <c r="M616" s="157"/>
      <c r="T616" s="158"/>
      <c r="AT616" s="153" t="s">
        <v>148</v>
      </c>
      <c r="AU616" s="153" t="s">
        <v>84</v>
      </c>
      <c r="AV616" s="13" t="s">
        <v>84</v>
      </c>
      <c r="AW616" s="13" t="s">
        <v>31</v>
      </c>
      <c r="AX616" s="13" t="s">
        <v>74</v>
      </c>
      <c r="AY616" s="153" t="s">
        <v>139</v>
      </c>
    </row>
    <row r="617" spans="2:65" s="13" customFormat="1">
      <c r="B617" s="152"/>
      <c r="D617" s="146" t="s">
        <v>148</v>
      </c>
      <c r="E617" s="153" t="s">
        <v>1</v>
      </c>
      <c r="F617" s="154" t="s">
        <v>621</v>
      </c>
      <c r="H617" s="155">
        <v>0.875</v>
      </c>
      <c r="I617" s="156"/>
      <c r="L617" s="152"/>
      <c r="M617" s="157"/>
      <c r="T617" s="158"/>
      <c r="AT617" s="153" t="s">
        <v>148</v>
      </c>
      <c r="AU617" s="153" t="s">
        <v>84</v>
      </c>
      <c r="AV617" s="13" t="s">
        <v>84</v>
      </c>
      <c r="AW617" s="13" t="s">
        <v>31</v>
      </c>
      <c r="AX617" s="13" t="s">
        <v>74</v>
      </c>
      <c r="AY617" s="153" t="s">
        <v>139</v>
      </c>
    </row>
    <row r="618" spans="2:65" s="13" customFormat="1">
      <c r="B618" s="152"/>
      <c r="D618" s="146" t="s">
        <v>148</v>
      </c>
      <c r="E618" s="153" t="s">
        <v>1</v>
      </c>
      <c r="F618" s="154" t="s">
        <v>82</v>
      </c>
      <c r="H618" s="155">
        <v>1</v>
      </c>
      <c r="I618" s="156"/>
      <c r="L618" s="152"/>
      <c r="M618" s="157"/>
      <c r="T618" s="158"/>
      <c r="AT618" s="153" t="s">
        <v>148</v>
      </c>
      <c r="AU618" s="153" t="s">
        <v>84</v>
      </c>
      <c r="AV618" s="13" t="s">
        <v>84</v>
      </c>
      <c r="AW618" s="13" t="s">
        <v>31</v>
      </c>
      <c r="AX618" s="13" t="s">
        <v>74</v>
      </c>
      <c r="AY618" s="153" t="s">
        <v>139</v>
      </c>
    </row>
    <row r="619" spans="2:65" s="14" customFormat="1">
      <c r="B619" s="159"/>
      <c r="D619" s="146" t="s">
        <v>148</v>
      </c>
      <c r="E619" s="160" t="s">
        <v>1</v>
      </c>
      <c r="F619" s="161" t="s">
        <v>170</v>
      </c>
      <c r="H619" s="162">
        <v>4.1950000000000003</v>
      </c>
      <c r="I619" s="163"/>
      <c r="L619" s="159"/>
      <c r="M619" s="164"/>
      <c r="T619" s="165"/>
      <c r="AT619" s="160" t="s">
        <v>148</v>
      </c>
      <c r="AU619" s="160" t="s">
        <v>84</v>
      </c>
      <c r="AV619" s="14" t="s">
        <v>146</v>
      </c>
      <c r="AW619" s="14" t="s">
        <v>31</v>
      </c>
      <c r="AX619" s="14" t="s">
        <v>82</v>
      </c>
      <c r="AY619" s="160" t="s">
        <v>139</v>
      </c>
    </row>
    <row r="620" spans="2:65" s="13" customFormat="1">
      <c r="B620" s="152"/>
      <c r="D620" s="146" t="s">
        <v>148</v>
      </c>
      <c r="F620" s="154" t="s">
        <v>627</v>
      </c>
      <c r="H620" s="155">
        <v>4.4050000000000002</v>
      </c>
      <c r="I620" s="156"/>
      <c r="L620" s="152"/>
      <c r="M620" s="157"/>
      <c r="T620" s="158"/>
      <c r="AT620" s="153" t="s">
        <v>148</v>
      </c>
      <c r="AU620" s="153" t="s">
        <v>84</v>
      </c>
      <c r="AV620" s="13" t="s">
        <v>84</v>
      </c>
      <c r="AW620" s="13" t="s">
        <v>4</v>
      </c>
      <c r="AX620" s="13" t="s">
        <v>82</v>
      </c>
      <c r="AY620" s="153" t="s">
        <v>139</v>
      </c>
    </row>
    <row r="621" spans="2:65" s="1" customFormat="1" ht="24.2" customHeight="1">
      <c r="B621" s="32"/>
      <c r="C621" s="132" t="s">
        <v>628</v>
      </c>
      <c r="D621" s="132" t="s">
        <v>141</v>
      </c>
      <c r="E621" s="133" t="s">
        <v>629</v>
      </c>
      <c r="F621" s="134" t="s">
        <v>630</v>
      </c>
      <c r="G621" s="135" t="s">
        <v>144</v>
      </c>
      <c r="H621" s="136">
        <v>81.11</v>
      </c>
      <c r="I621" s="137"/>
      <c r="J621" s="138">
        <f>ROUND(I621*H621,2)</f>
        <v>0</v>
      </c>
      <c r="K621" s="134" t="s">
        <v>145</v>
      </c>
      <c r="L621" s="32"/>
      <c r="M621" s="139" t="s">
        <v>1</v>
      </c>
      <c r="N621" s="140" t="s">
        <v>39</v>
      </c>
      <c r="P621" s="141">
        <f>O621*H621</f>
        <v>0</v>
      </c>
      <c r="Q621" s="141">
        <v>2.7299999999999998E-3</v>
      </c>
      <c r="R621" s="141">
        <f>Q621*H621</f>
        <v>0.22143029999999997</v>
      </c>
      <c r="S621" s="141">
        <v>0</v>
      </c>
      <c r="T621" s="142">
        <f>S621*H621</f>
        <v>0</v>
      </c>
      <c r="AR621" s="143" t="s">
        <v>146</v>
      </c>
      <c r="AT621" s="143" t="s">
        <v>141</v>
      </c>
      <c r="AU621" s="143" t="s">
        <v>84</v>
      </c>
      <c r="AY621" s="17" t="s">
        <v>139</v>
      </c>
      <c r="BE621" s="144">
        <f>IF(N621="základní",J621,0)</f>
        <v>0</v>
      </c>
      <c r="BF621" s="144">
        <f>IF(N621="snížená",J621,0)</f>
        <v>0</v>
      </c>
      <c r="BG621" s="144">
        <f>IF(N621="zákl. přenesená",J621,0)</f>
        <v>0</v>
      </c>
      <c r="BH621" s="144">
        <f>IF(N621="sníž. přenesená",J621,0)</f>
        <v>0</v>
      </c>
      <c r="BI621" s="144">
        <f>IF(N621="nulová",J621,0)</f>
        <v>0</v>
      </c>
      <c r="BJ621" s="17" t="s">
        <v>82</v>
      </c>
      <c r="BK621" s="144">
        <f>ROUND(I621*H621,2)</f>
        <v>0</v>
      </c>
      <c r="BL621" s="17" t="s">
        <v>146</v>
      </c>
      <c r="BM621" s="143" t="s">
        <v>631</v>
      </c>
    </row>
    <row r="622" spans="2:65" s="12" customFormat="1" ht="22.5">
      <c r="B622" s="145"/>
      <c r="D622" s="146" t="s">
        <v>148</v>
      </c>
      <c r="E622" s="147" t="s">
        <v>1</v>
      </c>
      <c r="F622" s="148" t="s">
        <v>555</v>
      </c>
      <c r="H622" s="147" t="s">
        <v>1</v>
      </c>
      <c r="I622" s="149"/>
      <c r="L622" s="145"/>
      <c r="M622" s="150"/>
      <c r="T622" s="151"/>
      <c r="AT622" s="147" t="s">
        <v>148</v>
      </c>
      <c r="AU622" s="147" t="s">
        <v>84</v>
      </c>
      <c r="AV622" s="12" t="s">
        <v>82</v>
      </c>
      <c r="AW622" s="12" t="s">
        <v>31</v>
      </c>
      <c r="AX622" s="12" t="s">
        <v>74</v>
      </c>
      <c r="AY622" s="147" t="s">
        <v>139</v>
      </c>
    </row>
    <row r="623" spans="2:65" s="13" customFormat="1">
      <c r="B623" s="152"/>
      <c r="D623" s="146" t="s">
        <v>148</v>
      </c>
      <c r="E623" s="153" t="s">
        <v>1</v>
      </c>
      <c r="F623" s="154" t="s">
        <v>556</v>
      </c>
      <c r="H623" s="155">
        <v>81.11</v>
      </c>
      <c r="I623" s="156"/>
      <c r="L623" s="152"/>
      <c r="M623" s="157"/>
      <c r="T623" s="158"/>
      <c r="AT623" s="153" t="s">
        <v>148</v>
      </c>
      <c r="AU623" s="153" t="s">
        <v>84</v>
      </c>
      <c r="AV623" s="13" t="s">
        <v>84</v>
      </c>
      <c r="AW623" s="13" t="s">
        <v>31</v>
      </c>
      <c r="AX623" s="13" t="s">
        <v>82</v>
      </c>
      <c r="AY623" s="153" t="s">
        <v>139</v>
      </c>
    </row>
    <row r="624" spans="2:65" s="1" customFormat="1" ht="24.2" customHeight="1">
      <c r="B624" s="32"/>
      <c r="C624" s="132" t="s">
        <v>632</v>
      </c>
      <c r="D624" s="132" t="s">
        <v>141</v>
      </c>
      <c r="E624" s="133" t="s">
        <v>633</v>
      </c>
      <c r="F624" s="134" t="s">
        <v>634</v>
      </c>
      <c r="G624" s="135" t="s">
        <v>144</v>
      </c>
      <c r="H624" s="136">
        <v>12.865</v>
      </c>
      <c r="I624" s="137"/>
      <c r="J624" s="138">
        <f>ROUND(I624*H624,2)</f>
        <v>0</v>
      </c>
      <c r="K624" s="134" t="s">
        <v>145</v>
      </c>
      <c r="L624" s="32"/>
      <c r="M624" s="139" t="s">
        <v>1</v>
      </c>
      <c r="N624" s="140" t="s">
        <v>39</v>
      </c>
      <c r="P624" s="141">
        <f>O624*H624</f>
        <v>0</v>
      </c>
      <c r="Q624" s="141">
        <v>0</v>
      </c>
      <c r="R624" s="141">
        <f>Q624*H624</f>
        <v>0</v>
      </c>
      <c r="S624" s="141">
        <v>1.0000000000000001E-5</v>
      </c>
      <c r="T624" s="142">
        <f>S624*H624</f>
        <v>1.2865000000000001E-4</v>
      </c>
      <c r="AR624" s="143" t="s">
        <v>146</v>
      </c>
      <c r="AT624" s="143" t="s">
        <v>141</v>
      </c>
      <c r="AU624" s="143" t="s">
        <v>84</v>
      </c>
      <c r="AY624" s="17" t="s">
        <v>139</v>
      </c>
      <c r="BE624" s="144">
        <f>IF(N624="základní",J624,0)</f>
        <v>0</v>
      </c>
      <c r="BF624" s="144">
        <f>IF(N624="snížená",J624,0)</f>
        <v>0</v>
      </c>
      <c r="BG624" s="144">
        <f>IF(N624="zákl. přenesená",J624,0)</f>
        <v>0</v>
      </c>
      <c r="BH624" s="144">
        <f>IF(N624="sníž. přenesená",J624,0)</f>
        <v>0</v>
      </c>
      <c r="BI624" s="144">
        <f>IF(N624="nulová",J624,0)</f>
        <v>0</v>
      </c>
      <c r="BJ624" s="17" t="s">
        <v>82</v>
      </c>
      <c r="BK624" s="144">
        <f>ROUND(I624*H624,2)</f>
        <v>0</v>
      </c>
      <c r="BL624" s="17" t="s">
        <v>146</v>
      </c>
      <c r="BM624" s="143" t="s">
        <v>635</v>
      </c>
    </row>
    <row r="625" spans="2:65" s="12" customFormat="1">
      <c r="B625" s="145"/>
      <c r="D625" s="146" t="s">
        <v>148</v>
      </c>
      <c r="E625" s="147" t="s">
        <v>1</v>
      </c>
      <c r="F625" s="148" t="s">
        <v>544</v>
      </c>
      <c r="H625" s="147" t="s">
        <v>1</v>
      </c>
      <c r="I625" s="149"/>
      <c r="L625" s="145"/>
      <c r="M625" s="150"/>
      <c r="T625" s="151"/>
      <c r="AT625" s="147" t="s">
        <v>148</v>
      </c>
      <c r="AU625" s="147" t="s">
        <v>84</v>
      </c>
      <c r="AV625" s="12" t="s">
        <v>82</v>
      </c>
      <c r="AW625" s="12" t="s">
        <v>31</v>
      </c>
      <c r="AX625" s="12" t="s">
        <v>74</v>
      </c>
      <c r="AY625" s="147" t="s">
        <v>139</v>
      </c>
    </row>
    <row r="626" spans="2:65" s="13" customFormat="1">
      <c r="B626" s="152"/>
      <c r="D626" s="146" t="s">
        <v>148</v>
      </c>
      <c r="E626" s="153" t="s">
        <v>1</v>
      </c>
      <c r="F626" s="154" t="s">
        <v>545</v>
      </c>
      <c r="H626" s="155">
        <v>0.69599999999999995</v>
      </c>
      <c r="I626" s="156"/>
      <c r="L626" s="152"/>
      <c r="M626" s="157"/>
      <c r="T626" s="158"/>
      <c r="AT626" s="153" t="s">
        <v>148</v>
      </c>
      <c r="AU626" s="153" t="s">
        <v>84</v>
      </c>
      <c r="AV626" s="13" t="s">
        <v>84</v>
      </c>
      <c r="AW626" s="13" t="s">
        <v>31</v>
      </c>
      <c r="AX626" s="13" t="s">
        <v>74</v>
      </c>
      <c r="AY626" s="153" t="s">
        <v>139</v>
      </c>
    </row>
    <row r="627" spans="2:65" s="13" customFormat="1">
      <c r="B627" s="152"/>
      <c r="D627" s="146" t="s">
        <v>148</v>
      </c>
      <c r="E627" s="153" t="s">
        <v>1</v>
      </c>
      <c r="F627" s="154" t="s">
        <v>636</v>
      </c>
      <c r="H627" s="155">
        <v>3.6</v>
      </c>
      <c r="I627" s="156"/>
      <c r="L627" s="152"/>
      <c r="M627" s="157"/>
      <c r="T627" s="158"/>
      <c r="AT627" s="153" t="s">
        <v>148</v>
      </c>
      <c r="AU627" s="153" t="s">
        <v>84</v>
      </c>
      <c r="AV627" s="13" t="s">
        <v>84</v>
      </c>
      <c r="AW627" s="13" t="s">
        <v>31</v>
      </c>
      <c r="AX627" s="13" t="s">
        <v>74</v>
      </c>
      <c r="AY627" s="153" t="s">
        <v>139</v>
      </c>
    </row>
    <row r="628" spans="2:65" s="13" customFormat="1">
      <c r="B628" s="152"/>
      <c r="D628" s="146" t="s">
        <v>148</v>
      </c>
      <c r="E628" s="153" t="s">
        <v>1</v>
      </c>
      <c r="F628" s="154" t="s">
        <v>547</v>
      </c>
      <c r="H628" s="155">
        <v>1.044</v>
      </c>
      <c r="I628" s="156"/>
      <c r="L628" s="152"/>
      <c r="M628" s="157"/>
      <c r="T628" s="158"/>
      <c r="AT628" s="153" t="s">
        <v>148</v>
      </c>
      <c r="AU628" s="153" t="s">
        <v>84</v>
      </c>
      <c r="AV628" s="13" t="s">
        <v>84</v>
      </c>
      <c r="AW628" s="13" t="s">
        <v>31</v>
      </c>
      <c r="AX628" s="13" t="s">
        <v>74</v>
      </c>
      <c r="AY628" s="153" t="s">
        <v>139</v>
      </c>
    </row>
    <row r="629" spans="2:65" s="13" customFormat="1">
      <c r="B629" s="152"/>
      <c r="D629" s="146" t="s">
        <v>148</v>
      </c>
      <c r="E629" s="153" t="s">
        <v>1</v>
      </c>
      <c r="F629" s="154" t="s">
        <v>548</v>
      </c>
      <c r="H629" s="155">
        <v>6.4</v>
      </c>
      <c r="I629" s="156"/>
      <c r="L629" s="152"/>
      <c r="M629" s="157"/>
      <c r="T629" s="158"/>
      <c r="AT629" s="153" t="s">
        <v>148</v>
      </c>
      <c r="AU629" s="153" t="s">
        <v>84</v>
      </c>
      <c r="AV629" s="13" t="s">
        <v>84</v>
      </c>
      <c r="AW629" s="13" t="s">
        <v>31</v>
      </c>
      <c r="AX629" s="13" t="s">
        <v>74</v>
      </c>
      <c r="AY629" s="153" t="s">
        <v>139</v>
      </c>
    </row>
    <row r="630" spans="2:65" s="13" customFormat="1">
      <c r="B630" s="152"/>
      <c r="D630" s="146" t="s">
        <v>148</v>
      </c>
      <c r="E630" s="153" t="s">
        <v>1</v>
      </c>
      <c r="F630" s="154" t="s">
        <v>549</v>
      </c>
      <c r="H630" s="155">
        <v>0.52500000000000002</v>
      </c>
      <c r="I630" s="156"/>
      <c r="L630" s="152"/>
      <c r="M630" s="157"/>
      <c r="T630" s="158"/>
      <c r="AT630" s="153" t="s">
        <v>148</v>
      </c>
      <c r="AU630" s="153" t="s">
        <v>84</v>
      </c>
      <c r="AV630" s="13" t="s">
        <v>84</v>
      </c>
      <c r="AW630" s="13" t="s">
        <v>31</v>
      </c>
      <c r="AX630" s="13" t="s">
        <v>74</v>
      </c>
      <c r="AY630" s="153" t="s">
        <v>139</v>
      </c>
    </row>
    <row r="631" spans="2:65" s="13" customFormat="1">
      <c r="B631" s="152"/>
      <c r="D631" s="146" t="s">
        <v>148</v>
      </c>
      <c r="E631" s="153" t="s">
        <v>1</v>
      </c>
      <c r="F631" s="154" t="s">
        <v>550</v>
      </c>
      <c r="H631" s="155">
        <v>0.6</v>
      </c>
      <c r="I631" s="156"/>
      <c r="L631" s="152"/>
      <c r="M631" s="157"/>
      <c r="T631" s="158"/>
      <c r="AT631" s="153" t="s">
        <v>148</v>
      </c>
      <c r="AU631" s="153" t="s">
        <v>84</v>
      </c>
      <c r="AV631" s="13" t="s">
        <v>84</v>
      </c>
      <c r="AW631" s="13" t="s">
        <v>31</v>
      </c>
      <c r="AX631" s="13" t="s">
        <v>74</v>
      </c>
      <c r="AY631" s="153" t="s">
        <v>139</v>
      </c>
    </row>
    <row r="632" spans="2:65" s="14" customFormat="1">
      <c r="B632" s="159"/>
      <c r="D632" s="146" t="s">
        <v>148</v>
      </c>
      <c r="E632" s="160" t="s">
        <v>1</v>
      </c>
      <c r="F632" s="161" t="s">
        <v>170</v>
      </c>
      <c r="H632" s="162">
        <v>12.865</v>
      </c>
      <c r="I632" s="163"/>
      <c r="L632" s="159"/>
      <c r="M632" s="164"/>
      <c r="T632" s="165"/>
      <c r="AT632" s="160" t="s">
        <v>148</v>
      </c>
      <c r="AU632" s="160" t="s">
        <v>84</v>
      </c>
      <c r="AV632" s="14" t="s">
        <v>146</v>
      </c>
      <c r="AW632" s="14" t="s">
        <v>31</v>
      </c>
      <c r="AX632" s="14" t="s">
        <v>82</v>
      </c>
      <c r="AY632" s="160" t="s">
        <v>139</v>
      </c>
    </row>
    <row r="633" spans="2:65" s="1" customFormat="1" ht="24.2" customHeight="1">
      <c r="B633" s="32"/>
      <c r="C633" s="132" t="s">
        <v>637</v>
      </c>
      <c r="D633" s="132" t="s">
        <v>141</v>
      </c>
      <c r="E633" s="133" t="s">
        <v>638</v>
      </c>
      <c r="F633" s="134" t="s">
        <v>639</v>
      </c>
      <c r="G633" s="135" t="s">
        <v>164</v>
      </c>
      <c r="H633" s="136">
        <v>1.615</v>
      </c>
      <c r="I633" s="137"/>
      <c r="J633" s="138">
        <f>ROUND(I633*H633,2)</f>
        <v>0</v>
      </c>
      <c r="K633" s="134" t="s">
        <v>145</v>
      </c>
      <c r="L633" s="32"/>
      <c r="M633" s="139" t="s">
        <v>1</v>
      </c>
      <c r="N633" s="140" t="s">
        <v>39</v>
      </c>
      <c r="P633" s="141">
        <f>O633*H633</f>
        <v>0</v>
      </c>
      <c r="Q633" s="141">
        <v>2.3010199999999998</v>
      </c>
      <c r="R633" s="141">
        <f>Q633*H633</f>
        <v>3.7161472999999998</v>
      </c>
      <c r="S633" s="141">
        <v>0</v>
      </c>
      <c r="T633" s="142">
        <f>S633*H633</f>
        <v>0</v>
      </c>
      <c r="AR633" s="143" t="s">
        <v>146</v>
      </c>
      <c r="AT633" s="143" t="s">
        <v>141</v>
      </c>
      <c r="AU633" s="143" t="s">
        <v>84</v>
      </c>
      <c r="AY633" s="17" t="s">
        <v>139</v>
      </c>
      <c r="BE633" s="144">
        <f>IF(N633="základní",J633,0)</f>
        <v>0</v>
      </c>
      <c r="BF633" s="144">
        <f>IF(N633="snížená",J633,0)</f>
        <v>0</v>
      </c>
      <c r="BG633" s="144">
        <f>IF(N633="zákl. přenesená",J633,0)</f>
        <v>0</v>
      </c>
      <c r="BH633" s="144">
        <f>IF(N633="sníž. přenesená",J633,0)</f>
        <v>0</v>
      </c>
      <c r="BI633" s="144">
        <f>IF(N633="nulová",J633,0)</f>
        <v>0</v>
      </c>
      <c r="BJ633" s="17" t="s">
        <v>82</v>
      </c>
      <c r="BK633" s="144">
        <f>ROUND(I633*H633,2)</f>
        <v>0</v>
      </c>
      <c r="BL633" s="17" t="s">
        <v>146</v>
      </c>
      <c r="BM633" s="143" t="s">
        <v>640</v>
      </c>
    </row>
    <row r="634" spans="2:65" s="12" customFormat="1">
      <c r="B634" s="145"/>
      <c r="D634" s="146" t="s">
        <v>148</v>
      </c>
      <c r="E634" s="147" t="s">
        <v>1</v>
      </c>
      <c r="F634" s="148" t="s">
        <v>641</v>
      </c>
      <c r="H634" s="147" t="s">
        <v>1</v>
      </c>
      <c r="I634" s="149"/>
      <c r="L634" s="145"/>
      <c r="M634" s="150"/>
      <c r="T634" s="151"/>
      <c r="AT634" s="147" t="s">
        <v>148</v>
      </c>
      <c r="AU634" s="147" t="s">
        <v>84</v>
      </c>
      <c r="AV634" s="12" t="s">
        <v>82</v>
      </c>
      <c r="AW634" s="12" t="s">
        <v>31</v>
      </c>
      <c r="AX634" s="12" t="s">
        <v>74</v>
      </c>
      <c r="AY634" s="147" t="s">
        <v>139</v>
      </c>
    </row>
    <row r="635" spans="2:65" s="13" customFormat="1">
      <c r="B635" s="152"/>
      <c r="D635" s="146" t="s">
        <v>148</v>
      </c>
      <c r="E635" s="153" t="s">
        <v>1</v>
      </c>
      <c r="F635" s="154" t="s">
        <v>642</v>
      </c>
      <c r="H635" s="155">
        <v>0.94199999999999995</v>
      </c>
      <c r="I635" s="156"/>
      <c r="L635" s="152"/>
      <c r="M635" s="157"/>
      <c r="T635" s="158"/>
      <c r="AT635" s="153" t="s">
        <v>148</v>
      </c>
      <c r="AU635" s="153" t="s">
        <v>84</v>
      </c>
      <c r="AV635" s="13" t="s">
        <v>84</v>
      </c>
      <c r="AW635" s="13" t="s">
        <v>31</v>
      </c>
      <c r="AX635" s="13" t="s">
        <v>74</v>
      </c>
      <c r="AY635" s="153" t="s">
        <v>139</v>
      </c>
    </row>
    <row r="636" spans="2:65" s="13" customFormat="1">
      <c r="B636" s="152"/>
      <c r="D636" s="146" t="s">
        <v>148</v>
      </c>
      <c r="E636" s="153" t="s">
        <v>1</v>
      </c>
      <c r="F636" s="154" t="s">
        <v>643</v>
      </c>
      <c r="H636" s="155">
        <v>0.96799999999999997</v>
      </c>
      <c r="I636" s="156"/>
      <c r="L636" s="152"/>
      <c r="M636" s="157"/>
      <c r="T636" s="158"/>
      <c r="AT636" s="153" t="s">
        <v>148</v>
      </c>
      <c r="AU636" s="153" t="s">
        <v>84</v>
      </c>
      <c r="AV636" s="13" t="s">
        <v>84</v>
      </c>
      <c r="AW636" s="13" t="s">
        <v>31</v>
      </c>
      <c r="AX636" s="13" t="s">
        <v>74</v>
      </c>
      <c r="AY636" s="153" t="s">
        <v>139</v>
      </c>
    </row>
    <row r="637" spans="2:65" s="12" customFormat="1">
      <c r="B637" s="145"/>
      <c r="D637" s="146" t="s">
        <v>148</v>
      </c>
      <c r="E637" s="147" t="s">
        <v>1</v>
      </c>
      <c r="F637" s="148" t="s">
        <v>644</v>
      </c>
      <c r="H637" s="147" t="s">
        <v>1</v>
      </c>
      <c r="I637" s="149"/>
      <c r="L637" s="145"/>
      <c r="M637" s="150"/>
      <c r="T637" s="151"/>
      <c r="AT637" s="147" t="s">
        <v>148</v>
      </c>
      <c r="AU637" s="147" t="s">
        <v>84</v>
      </c>
      <c r="AV637" s="12" t="s">
        <v>82</v>
      </c>
      <c r="AW637" s="12" t="s">
        <v>31</v>
      </c>
      <c r="AX637" s="12" t="s">
        <v>74</v>
      </c>
      <c r="AY637" s="147" t="s">
        <v>139</v>
      </c>
    </row>
    <row r="638" spans="2:65" s="13" customFormat="1">
      <c r="B638" s="152"/>
      <c r="D638" s="146" t="s">
        <v>148</v>
      </c>
      <c r="E638" s="153" t="s">
        <v>1</v>
      </c>
      <c r="F638" s="154" t="s">
        <v>645</v>
      </c>
      <c r="H638" s="155">
        <v>-0.372</v>
      </c>
      <c r="I638" s="156"/>
      <c r="L638" s="152"/>
      <c r="M638" s="157"/>
      <c r="T638" s="158"/>
      <c r="AT638" s="153" t="s">
        <v>148</v>
      </c>
      <c r="AU638" s="153" t="s">
        <v>84</v>
      </c>
      <c r="AV638" s="13" t="s">
        <v>84</v>
      </c>
      <c r="AW638" s="13" t="s">
        <v>31</v>
      </c>
      <c r="AX638" s="13" t="s">
        <v>74</v>
      </c>
      <c r="AY638" s="153" t="s">
        <v>139</v>
      </c>
    </row>
    <row r="639" spans="2:65" s="15" customFormat="1">
      <c r="B639" s="176"/>
      <c r="D639" s="146" t="s">
        <v>148</v>
      </c>
      <c r="E639" s="177" t="s">
        <v>1</v>
      </c>
      <c r="F639" s="178" t="s">
        <v>486</v>
      </c>
      <c r="H639" s="179">
        <v>1.5379999999999998</v>
      </c>
      <c r="I639" s="180"/>
      <c r="L639" s="176"/>
      <c r="M639" s="181"/>
      <c r="T639" s="182"/>
      <c r="AT639" s="177" t="s">
        <v>148</v>
      </c>
      <c r="AU639" s="177" t="s">
        <v>84</v>
      </c>
      <c r="AV639" s="15" t="s">
        <v>156</v>
      </c>
      <c r="AW639" s="15" t="s">
        <v>31</v>
      </c>
      <c r="AX639" s="15" t="s">
        <v>74</v>
      </c>
      <c r="AY639" s="177" t="s">
        <v>139</v>
      </c>
    </row>
    <row r="640" spans="2:65" s="13" customFormat="1">
      <c r="B640" s="152"/>
      <c r="D640" s="146" t="s">
        <v>148</v>
      </c>
      <c r="E640" s="153" t="s">
        <v>1</v>
      </c>
      <c r="F640" s="154" t="s">
        <v>646</v>
      </c>
      <c r="H640" s="155">
        <v>7.6999999999999999E-2</v>
      </c>
      <c r="I640" s="156"/>
      <c r="L640" s="152"/>
      <c r="M640" s="157"/>
      <c r="T640" s="158"/>
      <c r="AT640" s="153" t="s">
        <v>148</v>
      </c>
      <c r="AU640" s="153" t="s">
        <v>84</v>
      </c>
      <c r="AV640" s="13" t="s">
        <v>84</v>
      </c>
      <c r="AW640" s="13" t="s">
        <v>31</v>
      </c>
      <c r="AX640" s="13" t="s">
        <v>74</v>
      </c>
      <c r="AY640" s="153" t="s">
        <v>139</v>
      </c>
    </row>
    <row r="641" spans="2:65" s="14" customFormat="1">
      <c r="B641" s="159"/>
      <c r="D641" s="146" t="s">
        <v>148</v>
      </c>
      <c r="E641" s="160" t="s">
        <v>1</v>
      </c>
      <c r="F641" s="161" t="s">
        <v>170</v>
      </c>
      <c r="H641" s="162">
        <v>1.6149999999999998</v>
      </c>
      <c r="I641" s="163"/>
      <c r="L641" s="159"/>
      <c r="M641" s="164"/>
      <c r="T641" s="165"/>
      <c r="AT641" s="160" t="s">
        <v>148</v>
      </c>
      <c r="AU641" s="160" t="s">
        <v>84</v>
      </c>
      <c r="AV641" s="14" t="s">
        <v>146</v>
      </c>
      <c r="AW641" s="14" t="s">
        <v>31</v>
      </c>
      <c r="AX641" s="14" t="s">
        <v>82</v>
      </c>
      <c r="AY641" s="160" t="s">
        <v>139</v>
      </c>
    </row>
    <row r="642" spans="2:65" s="1" customFormat="1" ht="21.75" customHeight="1">
      <c r="B642" s="32"/>
      <c r="C642" s="132" t="s">
        <v>647</v>
      </c>
      <c r="D642" s="132" t="s">
        <v>141</v>
      </c>
      <c r="E642" s="133" t="s">
        <v>648</v>
      </c>
      <c r="F642" s="134" t="s">
        <v>649</v>
      </c>
      <c r="G642" s="135" t="s">
        <v>253</v>
      </c>
      <c r="H642" s="136">
        <v>8</v>
      </c>
      <c r="I642" s="137"/>
      <c r="J642" s="138">
        <f>ROUND(I642*H642,2)</f>
        <v>0</v>
      </c>
      <c r="K642" s="134" t="s">
        <v>145</v>
      </c>
      <c r="L642" s="32"/>
      <c r="M642" s="139" t="s">
        <v>1</v>
      </c>
      <c r="N642" s="140" t="s">
        <v>39</v>
      </c>
      <c r="P642" s="141">
        <f>O642*H642</f>
        <v>0</v>
      </c>
      <c r="Q642" s="141">
        <v>4.684E-2</v>
      </c>
      <c r="R642" s="141">
        <f>Q642*H642</f>
        <v>0.37472</v>
      </c>
      <c r="S642" s="141">
        <v>0</v>
      </c>
      <c r="T642" s="142">
        <f>S642*H642</f>
        <v>0</v>
      </c>
      <c r="AR642" s="143" t="s">
        <v>146</v>
      </c>
      <c r="AT642" s="143" t="s">
        <v>141</v>
      </c>
      <c r="AU642" s="143" t="s">
        <v>84</v>
      </c>
      <c r="AY642" s="17" t="s">
        <v>139</v>
      </c>
      <c r="BE642" s="144">
        <f>IF(N642="základní",J642,0)</f>
        <v>0</v>
      </c>
      <c r="BF642" s="144">
        <f>IF(N642="snížená",J642,0)</f>
        <v>0</v>
      </c>
      <c r="BG642" s="144">
        <f>IF(N642="zákl. přenesená",J642,0)</f>
        <v>0</v>
      </c>
      <c r="BH642" s="144">
        <f>IF(N642="sníž. přenesená",J642,0)</f>
        <v>0</v>
      </c>
      <c r="BI642" s="144">
        <f>IF(N642="nulová",J642,0)</f>
        <v>0</v>
      </c>
      <c r="BJ642" s="17" t="s">
        <v>82</v>
      </c>
      <c r="BK642" s="144">
        <f>ROUND(I642*H642,2)</f>
        <v>0</v>
      </c>
      <c r="BL642" s="17" t="s">
        <v>146</v>
      </c>
      <c r="BM642" s="143" t="s">
        <v>650</v>
      </c>
    </row>
    <row r="643" spans="2:65" s="1" customFormat="1" ht="24.2" customHeight="1">
      <c r="B643" s="32"/>
      <c r="C643" s="166" t="s">
        <v>651</v>
      </c>
      <c r="D643" s="166" t="s">
        <v>218</v>
      </c>
      <c r="E643" s="167" t="s">
        <v>652</v>
      </c>
      <c r="F643" s="168" t="s">
        <v>653</v>
      </c>
      <c r="G643" s="169" t="s">
        <v>253</v>
      </c>
      <c r="H643" s="170">
        <v>2</v>
      </c>
      <c r="I643" s="171"/>
      <c r="J643" s="172">
        <f>ROUND(I643*H643,2)</f>
        <v>0</v>
      </c>
      <c r="K643" s="168" t="s">
        <v>145</v>
      </c>
      <c r="L643" s="173"/>
      <c r="M643" s="174" t="s">
        <v>1</v>
      </c>
      <c r="N643" s="175" t="s">
        <v>39</v>
      </c>
      <c r="P643" s="141">
        <f>O643*H643</f>
        <v>0</v>
      </c>
      <c r="Q643" s="141">
        <v>1.201E-2</v>
      </c>
      <c r="R643" s="141">
        <f>Q643*H643</f>
        <v>2.402E-2</v>
      </c>
      <c r="S643" s="141">
        <v>0</v>
      </c>
      <c r="T643" s="142">
        <f>S643*H643</f>
        <v>0</v>
      </c>
      <c r="AR643" s="143" t="s">
        <v>188</v>
      </c>
      <c r="AT643" s="143" t="s">
        <v>218</v>
      </c>
      <c r="AU643" s="143" t="s">
        <v>84</v>
      </c>
      <c r="AY643" s="17" t="s">
        <v>139</v>
      </c>
      <c r="BE643" s="144">
        <f>IF(N643="základní",J643,0)</f>
        <v>0</v>
      </c>
      <c r="BF643" s="144">
        <f>IF(N643="snížená",J643,0)</f>
        <v>0</v>
      </c>
      <c r="BG643" s="144">
        <f>IF(N643="zákl. přenesená",J643,0)</f>
        <v>0</v>
      </c>
      <c r="BH643" s="144">
        <f>IF(N643="sníž. přenesená",J643,0)</f>
        <v>0</v>
      </c>
      <c r="BI643" s="144">
        <f>IF(N643="nulová",J643,0)</f>
        <v>0</v>
      </c>
      <c r="BJ643" s="17" t="s">
        <v>82</v>
      </c>
      <c r="BK643" s="144">
        <f>ROUND(I643*H643,2)</f>
        <v>0</v>
      </c>
      <c r="BL643" s="17" t="s">
        <v>146</v>
      </c>
      <c r="BM643" s="143" t="s">
        <v>654</v>
      </c>
    </row>
    <row r="644" spans="2:65" s="12" customFormat="1">
      <c r="B644" s="145"/>
      <c r="D644" s="146" t="s">
        <v>148</v>
      </c>
      <c r="E644" s="147" t="s">
        <v>1</v>
      </c>
      <c r="F644" s="148" t="s">
        <v>337</v>
      </c>
      <c r="H644" s="147" t="s">
        <v>1</v>
      </c>
      <c r="I644" s="149"/>
      <c r="L644" s="145"/>
      <c r="M644" s="150"/>
      <c r="T644" s="151"/>
      <c r="AT644" s="147" t="s">
        <v>148</v>
      </c>
      <c r="AU644" s="147" t="s">
        <v>84</v>
      </c>
      <c r="AV644" s="12" t="s">
        <v>82</v>
      </c>
      <c r="AW644" s="12" t="s">
        <v>31</v>
      </c>
      <c r="AX644" s="12" t="s">
        <v>74</v>
      </c>
      <c r="AY644" s="147" t="s">
        <v>139</v>
      </c>
    </row>
    <row r="645" spans="2:65" s="13" customFormat="1">
      <c r="B645" s="152"/>
      <c r="D645" s="146" t="s">
        <v>148</v>
      </c>
      <c r="E645" s="153" t="s">
        <v>1</v>
      </c>
      <c r="F645" s="154" t="s">
        <v>82</v>
      </c>
      <c r="H645" s="155">
        <v>1</v>
      </c>
      <c r="I645" s="156"/>
      <c r="L645" s="152"/>
      <c r="M645" s="157"/>
      <c r="T645" s="158"/>
      <c r="AT645" s="153" t="s">
        <v>148</v>
      </c>
      <c r="AU645" s="153" t="s">
        <v>84</v>
      </c>
      <c r="AV645" s="13" t="s">
        <v>84</v>
      </c>
      <c r="AW645" s="13" t="s">
        <v>31</v>
      </c>
      <c r="AX645" s="13" t="s">
        <v>74</v>
      </c>
      <c r="AY645" s="153" t="s">
        <v>139</v>
      </c>
    </row>
    <row r="646" spans="2:65" s="12" customFormat="1">
      <c r="B646" s="145"/>
      <c r="D646" s="146" t="s">
        <v>148</v>
      </c>
      <c r="E646" s="147" t="s">
        <v>1</v>
      </c>
      <c r="F646" s="148" t="s">
        <v>655</v>
      </c>
      <c r="H646" s="147" t="s">
        <v>1</v>
      </c>
      <c r="I646" s="149"/>
      <c r="L646" s="145"/>
      <c r="M646" s="150"/>
      <c r="T646" s="151"/>
      <c r="AT646" s="147" t="s">
        <v>148</v>
      </c>
      <c r="AU646" s="147" t="s">
        <v>84</v>
      </c>
      <c r="AV646" s="12" t="s">
        <v>82</v>
      </c>
      <c r="AW646" s="12" t="s">
        <v>31</v>
      </c>
      <c r="AX646" s="12" t="s">
        <v>74</v>
      </c>
      <c r="AY646" s="147" t="s">
        <v>139</v>
      </c>
    </row>
    <row r="647" spans="2:65" s="13" customFormat="1">
      <c r="B647" s="152"/>
      <c r="D647" s="146" t="s">
        <v>148</v>
      </c>
      <c r="E647" s="153" t="s">
        <v>1</v>
      </c>
      <c r="F647" s="154" t="s">
        <v>82</v>
      </c>
      <c r="H647" s="155">
        <v>1</v>
      </c>
      <c r="I647" s="156"/>
      <c r="L647" s="152"/>
      <c r="M647" s="157"/>
      <c r="T647" s="158"/>
      <c r="AT647" s="153" t="s">
        <v>148</v>
      </c>
      <c r="AU647" s="153" t="s">
        <v>84</v>
      </c>
      <c r="AV647" s="13" t="s">
        <v>84</v>
      </c>
      <c r="AW647" s="13" t="s">
        <v>31</v>
      </c>
      <c r="AX647" s="13" t="s">
        <v>74</v>
      </c>
      <c r="AY647" s="153" t="s">
        <v>139</v>
      </c>
    </row>
    <row r="648" spans="2:65" s="14" customFormat="1">
      <c r="B648" s="159"/>
      <c r="D648" s="146" t="s">
        <v>148</v>
      </c>
      <c r="E648" s="160" t="s">
        <v>1</v>
      </c>
      <c r="F648" s="161" t="s">
        <v>170</v>
      </c>
      <c r="H648" s="162">
        <v>2</v>
      </c>
      <c r="I648" s="163"/>
      <c r="L648" s="159"/>
      <c r="M648" s="164"/>
      <c r="T648" s="165"/>
      <c r="AT648" s="160" t="s">
        <v>148</v>
      </c>
      <c r="AU648" s="160" t="s">
        <v>84</v>
      </c>
      <c r="AV648" s="14" t="s">
        <v>146</v>
      </c>
      <c r="AW648" s="14" t="s">
        <v>31</v>
      </c>
      <c r="AX648" s="14" t="s">
        <v>82</v>
      </c>
      <c r="AY648" s="160" t="s">
        <v>139</v>
      </c>
    </row>
    <row r="649" spans="2:65" s="1" customFormat="1" ht="24.2" customHeight="1">
      <c r="B649" s="32"/>
      <c r="C649" s="166" t="s">
        <v>656</v>
      </c>
      <c r="D649" s="166" t="s">
        <v>218</v>
      </c>
      <c r="E649" s="167" t="s">
        <v>657</v>
      </c>
      <c r="F649" s="168" t="s">
        <v>658</v>
      </c>
      <c r="G649" s="169" t="s">
        <v>253</v>
      </c>
      <c r="H649" s="170">
        <v>1</v>
      </c>
      <c r="I649" s="171"/>
      <c r="J649" s="172">
        <f>ROUND(I649*H649,2)</f>
        <v>0</v>
      </c>
      <c r="K649" s="168" t="s">
        <v>145</v>
      </c>
      <c r="L649" s="173"/>
      <c r="M649" s="174" t="s">
        <v>1</v>
      </c>
      <c r="N649" s="175" t="s">
        <v>39</v>
      </c>
      <c r="P649" s="141">
        <f>O649*H649</f>
        <v>0</v>
      </c>
      <c r="Q649" s="141">
        <v>1.4579999999999999E-2</v>
      </c>
      <c r="R649" s="141">
        <f>Q649*H649</f>
        <v>1.4579999999999999E-2</v>
      </c>
      <c r="S649" s="141">
        <v>0</v>
      </c>
      <c r="T649" s="142">
        <f>S649*H649</f>
        <v>0</v>
      </c>
      <c r="AR649" s="143" t="s">
        <v>188</v>
      </c>
      <c r="AT649" s="143" t="s">
        <v>218</v>
      </c>
      <c r="AU649" s="143" t="s">
        <v>84</v>
      </c>
      <c r="AY649" s="17" t="s">
        <v>139</v>
      </c>
      <c r="BE649" s="144">
        <f>IF(N649="základní",J649,0)</f>
        <v>0</v>
      </c>
      <c r="BF649" s="144">
        <f>IF(N649="snížená",J649,0)</f>
        <v>0</v>
      </c>
      <c r="BG649" s="144">
        <f>IF(N649="zákl. přenesená",J649,0)</f>
        <v>0</v>
      </c>
      <c r="BH649" s="144">
        <f>IF(N649="sníž. přenesená",J649,0)</f>
        <v>0</v>
      </c>
      <c r="BI649" s="144">
        <f>IF(N649="nulová",J649,0)</f>
        <v>0</v>
      </c>
      <c r="BJ649" s="17" t="s">
        <v>82</v>
      </c>
      <c r="BK649" s="144">
        <f>ROUND(I649*H649,2)</f>
        <v>0</v>
      </c>
      <c r="BL649" s="17" t="s">
        <v>146</v>
      </c>
      <c r="BM649" s="143" t="s">
        <v>659</v>
      </c>
    </row>
    <row r="650" spans="2:65" s="12" customFormat="1">
      <c r="B650" s="145"/>
      <c r="D650" s="146" t="s">
        <v>148</v>
      </c>
      <c r="E650" s="147" t="s">
        <v>1</v>
      </c>
      <c r="F650" s="148" t="s">
        <v>375</v>
      </c>
      <c r="H650" s="147" t="s">
        <v>1</v>
      </c>
      <c r="I650" s="149"/>
      <c r="L650" s="145"/>
      <c r="M650" s="150"/>
      <c r="T650" s="151"/>
      <c r="AT650" s="147" t="s">
        <v>148</v>
      </c>
      <c r="AU650" s="147" t="s">
        <v>84</v>
      </c>
      <c r="AV650" s="12" t="s">
        <v>82</v>
      </c>
      <c r="AW650" s="12" t="s">
        <v>31</v>
      </c>
      <c r="AX650" s="12" t="s">
        <v>74</v>
      </c>
      <c r="AY650" s="147" t="s">
        <v>139</v>
      </c>
    </row>
    <row r="651" spans="2:65" s="13" customFormat="1">
      <c r="B651" s="152"/>
      <c r="D651" s="146" t="s">
        <v>148</v>
      </c>
      <c r="E651" s="153" t="s">
        <v>1</v>
      </c>
      <c r="F651" s="154" t="s">
        <v>82</v>
      </c>
      <c r="H651" s="155">
        <v>1</v>
      </c>
      <c r="I651" s="156"/>
      <c r="L651" s="152"/>
      <c r="M651" s="157"/>
      <c r="T651" s="158"/>
      <c r="AT651" s="153" t="s">
        <v>148</v>
      </c>
      <c r="AU651" s="153" t="s">
        <v>84</v>
      </c>
      <c r="AV651" s="13" t="s">
        <v>84</v>
      </c>
      <c r="AW651" s="13" t="s">
        <v>31</v>
      </c>
      <c r="AX651" s="13" t="s">
        <v>82</v>
      </c>
      <c r="AY651" s="153" t="s">
        <v>139</v>
      </c>
    </row>
    <row r="652" spans="2:65" s="1" customFormat="1" ht="24.2" customHeight="1">
      <c r="B652" s="32"/>
      <c r="C652" s="166" t="s">
        <v>660</v>
      </c>
      <c r="D652" s="166" t="s">
        <v>218</v>
      </c>
      <c r="E652" s="167" t="s">
        <v>661</v>
      </c>
      <c r="F652" s="168" t="s">
        <v>662</v>
      </c>
      <c r="G652" s="169" t="s">
        <v>253</v>
      </c>
      <c r="H652" s="170">
        <v>1</v>
      </c>
      <c r="I652" s="171"/>
      <c r="J652" s="172">
        <f>ROUND(I652*H652,2)</f>
        <v>0</v>
      </c>
      <c r="K652" s="168" t="s">
        <v>145</v>
      </c>
      <c r="L652" s="173"/>
      <c r="M652" s="174" t="s">
        <v>1</v>
      </c>
      <c r="N652" s="175" t="s">
        <v>39</v>
      </c>
      <c r="P652" s="141">
        <f>O652*H652</f>
        <v>0</v>
      </c>
      <c r="Q652" s="141">
        <v>1.489E-2</v>
      </c>
      <c r="R652" s="141">
        <f>Q652*H652</f>
        <v>1.489E-2</v>
      </c>
      <c r="S652" s="141">
        <v>0</v>
      </c>
      <c r="T652" s="142">
        <f>S652*H652</f>
        <v>0</v>
      </c>
      <c r="AR652" s="143" t="s">
        <v>188</v>
      </c>
      <c r="AT652" s="143" t="s">
        <v>218</v>
      </c>
      <c r="AU652" s="143" t="s">
        <v>84</v>
      </c>
      <c r="AY652" s="17" t="s">
        <v>139</v>
      </c>
      <c r="BE652" s="144">
        <f>IF(N652="základní",J652,0)</f>
        <v>0</v>
      </c>
      <c r="BF652" s="144">
        <f>IF(N652="snížená",J652,0)</f>
        <v>0</v>
      </c>
      <c r="BG652" s="144">
        <f>IF(N652="zákl. přenesená",J652,0)</f>
        <v>0</v>
      </c>
      <c r="BH652" s="144">
        <f>IF(N652="sníž. přenesená",J652,0)</f>
        <v>0</v>
      </c>
      <c r="BI652" s="144">
        <f>IF(N652="nulová",J652,0)</f>
        <v>0</v>
      </c>
      <c r="BJ652" s="17" t="s">
        <v>82</v>
      </c>
      <c r="BK652" s="144">
        <f>ROUND(I652*H652,2)</f>
        <v>0</v>
      </c>
      <c r="BL652" s="17" t="s">
        <v>146</v>
      </c>
      <c r="BM652" s="143" t="s">
        <v>663</v>
      </c>
    </row>
    <row r="653" spans="2:65" s="12" customFormat="1">
      <c r="B653" s="145"/>
      <c r="D653" s="146" t="s">
        <v>148</v>
      </c>
      <c r="E653" s="147" t="s">
        <v>1</v>
      </c>
      <c r="F653" s="148" t="s">
        <v>664</v>
      </c>
      <c r="H653" s="147" t="s">
        <v>1</v>
      </c>
      <c r="I653" s="149"/>
      <c r="L653" s="145"/>
      <c r="M653" s="150"/>
      <c r="T653" s="151"/>
      <c r="AT653" s="147" t="s">
        <v>148</v>
      </c>
      <c r="AU653" s="147" t="s">
        <v>84</v>
      </c>
      <c r="AV653" s="12" t="s">
        <v>82</v>
      </c>
      <c r="AW653" s="12" t="s">
        <v>31</v>
      </c>
      <c r="AX653" s="12" t="s">
        <v>74</v>
      </c>
      <c r="AY653" s="147" t="s">
        <v>139</v>
      </c>
    </row>
    <row r="654" spans="2:65" s="13" customFormat="1">
      <c r="B654" s="152"/>
      <c r="D654" s="146" t="s">
        <v>148</v>
      </c>
      <c r="E654" s="153" t="s">
        <v>1</v>
      </c>
      <c r="F654" s="154" t="s">
        <v>82</v>
      </c>
      <c r="H654" s="155">
        <v>1</v>
      </c>
      <c r="I654" s="156"/>
      <c r="L654" s="152"/>
      <c r="M654" s="157"/>
      <c r="T654" s="158"/>
      <c r="AT654" s="153" t="s">
        <v>148</v>
      </c>
      <c r="AU654" s="153" t="s">
        <v>84</v>
      </c>
      <c r="AV654" s="13" t="s">
        <v>84</v>
      </c>
      <c r="AW654" s="13" t="s">
        <v>31</v>
      </c>
      <c r="AX654" s="13" t="s">
        <v>82</v>
      </c>
      <c r="AY654" s="153" t="s">
        <v>139</v>
      </c>
    </row>
    <row r="655" spans="2:65" s="1" customFormat="1" ht="24.2" customHeight="1">
      <c r="B655" s="32"/>
      <c r="C655" s="166" t="s">
        <v>665</v>
      </c>
      <c r="D655" s="166" t="s">
        <v>218</v>
      </c>
      <c r="E655" s="167" t="s">
        <v>666</v>
      </c>
      <c r="F655" s="168" t="s">
        <v>667</v>
      </c>
      <c r="G655" s="169" t="s">
        <v>253</v>
      </c>
      <c r="H655" s="170">
        <v>2</v>
      </c>
      <c r="I655" s="171"/>
      <c r="J655" s="172">
        <f>ROUND(I655*H655,2)</f>
        <v>0</v>
      </c>
      <c r="K655" s="168" t="s">
        <v>145</v>
      </c>
      <c r="L655" s="173"/>
      <c r="M655" s="174" t="s">
        <v>1</v>
      </c>
      <c r="N655" s="175" t="s">
        <v>39</v>
      </c>
      <c r="P655" s="141">
        <f>O655*H655</f>
        <v>0</v>
      </c>
      <c r="Q655" s="141">
        <v>1.521E-2</v>
      </c>
      <c r="R655" s="141">
        <f>Q655*H655</f>
        <v>3.0419999999999999E-2</v>
      </c>
      <c r="S655" s="141">
        <v>0</v>
      </c>
      <c r="T655" s="142">
        <f>S655*H655</f>
        <v>0</v>
      </c>
      <c r="AR655" s="143" t="s">
        <v>188</v>
      </c>
      <c r="AT655" s="143" t="s">
        <v>218</v>
      </c>
      <c r="AU655" s="143" t="s">
        <v>84</v>
      </c>
      <c r="AY655" s="17" t="s">
        <v>139</v>
      </c>
      <c r="BE655" s="144">
        <f>IF(N655="základní",J655,0)</f>
        <v>0</v>
      </c>
      <c r="BF655" s="144">
        <f>IF(N655="snížená",J655,0)</f>
        <v>0</v>
      </c>
      <c r="BG655" s="144">
        <f>IF(N655="zákl. přenesená",J655,0)</f>
        <v>0</v>
      </c>
      <c r="BH655" s="144">
        <f>IF(N655="sníž. přenesená",J655,0)</f>
        <v>0</v>
      </c>
      <c r="BI655" s="144">
        <f>IF(N655="nulová",J655,0)</f>
        <v>0</v>
      </c>
      <c r="BJ655" s="17" t="s">
        <v>82</v>
      </c>
      <c r="BK655" s="144">
        <f>ROUND(I655*H655,2)</f>
        <v>0</v>
      </c>
      <c r="BL655" s="17" t="s">
        <v>146</v>
      </c>
      <c r="BM655" s="143" t="s">
        <v>668</v>
      </c>
    </row>
    <row r="656" spans="2:65" s="12" customFormat="1">
      <c r="B656" s="145"/>
      <c r="D656" s="146" t="s">
        <v>148</v>
      </c>
      <c r="E656" s="147" t="s">
        <v>1</v>
      </c>
      <c r="F656" s="148" t="s">
        <v>235</v>
      </c>
      <c r="H656" s="147" t="s">
        <v>1</v>
      </c>
      <c r="I656" s="149"/>
      <c r="L656" s="145"/>
      <c r="M656" s="150"/>
      <c r="T656" s="151"/>
      <c r="AT656" s="147" t="s">
        <v>148</v>
      </c>
      <c r="AU656" s="147" t="s">
        <v>84</v>
      </c>
      <c r="AV656" s="12" t="s">
        <v>82</v>
      </c>
      <c r="AW656" s="12" t="s">
        <v>31</v>
      </c>
      <c r="AX656" s="12" t="s">
        <v>74</v>
      </c>
      <c r="AY656" s="147" t="s">
        <v>139</v>
      </c>
    </row>
    <row r="657" spans="2:65" s="13" customFormat="1">
      <c r="B657" s="152"/>
      <c r="D657" s="146" t="s">
        <v>148</v>
      </c>
      <c r="E657" s="153" t="s">
        <v>1</v>
      </c>
      <c r="F657" s="154" t="s">
        <v>82</v>
      </c>
      <c r="H657" s="155">
        <v>1</v>
      </c>
      <c r="I657" s="156"/>
      <c r="L657" s="152"/>
      <c r="M657" s="157"/>
      <c r="T657" s="158"/>
      <c r="AT657" s="153" t="s">
        <v>148</v>
      </c>
      <c r="AU657" s="153" t="s">
        <v>84</v>
      </c>
      <c r="AV657" s="13" t="s">
        <v>84</v>
      </c>
      <c r="AW657" s="13" t="s">
        <v>31</v>
      </c>
      <c r="AX657" s="13" t="s">
        <v>74</v>
      </c>
      <c r="AY657" s="153" t="s">
        <v>139</v>
      </c>
    </row>
    <row r="658" spans="2:65" s="12" customFormat="1">
      <c r="B658" s="145"/>
      <c r="D658" s="146" t="s">
        <v>148</v>
      </c>
      <c r="E658" s="147" t="s">
        <v>1</v>
      </c>
      <c r="F658" s="148" t="s">
        <v>373</v>
      </c>
      <c r="H658" s="147" t="s">
        <v>1</v>
      </c>
      <c r="I658" s="149"/>
      <c r="L658" s="145"/>
      <c r="M658" s="150"/>
      <c r="T658" s="151"/>
      <c r="AT658" s="147" t="s">
        <v>148</v>
      </c>
      <c r="AU658" s="147" t="s">
        <v>84</v>
      </c>
      <c r="AV658" s="12" t="s">
        <v>82</v>
      </c>
      <c r="AW658" s="12" t="s">
        <v>31</v>
      </c>
      <c r="AX658" s="12" t="s">
        <v>74</v>
      </c>
      <c r="AY658" s="147" t="s">
        <v>139</v>
      </c>
    </row>
    <row r="659" spans="2:65" s="13" customFormat="1">
      <c r="B659" s="152"/>
      <c r="D659" s="146" t="s">
        <v>148</v>
      </c>
      <c r="E659" s="153" t="s">
        <v>1</v>
      </c>
      <c r="F659" s="154" t="s">
        <v>82</v>
      </c>
      <c r="H659" s="155">
        <v>1</v>
      </c>
      <c r="I659" s="156"/>
      <c r="L659" s="152"/>
      <c r="M659" s="157"/>
      <c r="T659" s="158"/>
      <c r="AT659" s="153" t="s">
        <v>148</v>
      </c>
      <c r="AU659" s="153" t="s">
        <v>84</v>
      </c>
      <c r="AV659" s="13" t="s">
        <v>84</v>
      </c>
      <c r="AW659" s="13" t="s">
        <v>31</v>
      </c>
      <c r="AX659" s="13" t="s">
        <v>74</v>
      </c>
      <c r="AY659" s="153" t="s">
        <v>139</v>
      </c>
    </row>
    <row r="660" spans="2:65" s="14" customFormat="1">
      <c r="B660" s="159"/>
      <c r="D660" s="146" t="s">
        <v>148</v>
      </c>
      <c r="E660" s="160" t="s">
        <v>1</v>
      </c>
      <c r="F660" s="161" t="s">
        <v>170</v>
      </c>
      <c r="H660" s="162">
        <v>2</v>
      </c>
      <c r="I660" s="163"/>
      <c r="L660" s="159"/>
      <c r="M660" s="164"/>
      <c r="T660" s="165"/>
      <c r="AT660" s="160" t="s">
        <v>148</v>
      </c>
      <c r="AU660" s="160" t="s">
        <v>84</v>
      </c>
      <c r="AV660" s="14" t="s">
        <v>146</v>
      </c>
      <c r="AW660" s="14" t="s">
        <v>31</v>
      </c>
      <c r="AX660" s="14" t="s">
        <v>82</v>
      </c>
      <c r="AY660" s="160" t="s">
        <v>139</v>
      </c>
    </row>
    <row r="661" spans="2:65" s="11" customFormat="1" ht="22.9" customHeight="1">
      <c r="B661" s="120"/>
      <c r="D661" s="121" t="s">
        <v>73</v>
      </c>
      <c r="E661" s="130" t="s">
        <v>192</v>
      </c>
      <c r="F661" s="130" t="s">
        <v>669</v>
      </c>
      <c r="I661" s="123"/>
      <c r="J661" s="131">
        <f>BK661</f>
        <v>0</v>
      </c>
      <c r="L661" s="120"/>
      <c r="M661" s="125"/>
      <c r="P661" s="126">
        <f>SUM(P662:P822)</f>
        <v>0</v>
      </c>
      <c r="R661" s="126">
        <f>SUM(R662:R822)</f>
        <v>4.3501957999999998</v>
      </c>
      <c r="T661" s="127">
        <f>SUM(T662:T822)</f>
        <v>49.565706999999996</v>
      </c>
      <c r="AR661" s="121" t="s">
        <v>82</v>
      </c>
      <c r="AT661" s="128" t="s">
        <v>73</v>
      </c>
      <c r="AU661" s="128" t="s">
        <v>82</v>
      </c>
      <c r="AY661" s="121" t="s">
        <v>139</v>
      </c>
      <c r="BK661" s="129">
        <f>SUM(BK662:BK822)</f>
        <v>0</v>
      </c>
    </row>
    <row r="662" spans="2:65" s="1" customFormat="1" ht="16.5" customHeight="1">
      <c r="B662" s="32"/>
      <c r="C662" s="132" t="s">
        <v>670</v>
      </c>
      <c r="D662" s="132" t="s">
        <v>141</v>
      </c>
      <c r="E662" s="133" t="s">
        <v>671</v>
      </c>
      <c r="F662" s="134" t="s">
        <v>672</v>
      </c>
      <c r="G662" s="135" t="s">
        <v>274</v>
      </c>
      <c r="H662" s="136">
        <v>1</v>
      </c>
      <c r="I662" s="137"/>
      <c r="J662" s="138">
        <f t="shared" ref="J662:J668" si="20">ROUND(I662*H662,2)</f>
        <v>0</v>
      </c>
      <c r="K662" s="134" t="s">
        <v>1</v>
      </c>
      <c r="L662" s="32"/>
      <c r="M662" s="139" t="s">
        <v>1</v>
      </c>
      <c r="N662" s="140" t="s">
        <v>39</v>
      </c>
      <c r="P662" s="141">
        <f t="shared" ref="P662:P668" si="21">O662*H662</f>
        <v>0</v>
      </c>
      <c r="Q662" s="141">
        <v>0</v>
      </c>
      <c r="R662" s="141">
        <f t="shared" ref="R662:R668" si="22">Q662*H662</f>
        <v>0</v>
      </c>
      <c r="S662" s="141">
        <v>0</v>
      </c>
      <c r="T662" s="142">
        <f t="shared" ref="T662:T668" si="23">S662*H662</f>
        <v>0</v>
      </c>
      <c r="AR662" s="143" t="s">
        <v>146</v>
      </c>
      <c r="AT662" s="143" t="s">
        <v>141</v>
      </c>
      <c r="AU662" s="143" t="s">
        <v>84</v>
      </c>
      <c r="AY662" s="17" t="s">
        <v>139</v>
      </c>
      <c r="BE662" s="144">
        <f t="shared" ref="BE662:BE668" si="24">IF(N662="základní",J662,0)</f>
        <v>0</v>
      </c>
      <c r="BF662" s="144">
        <f t="shared" ref="BF662:BF668" si="25">IF(N662="snížená",J662,0)</f>
        <v>0</v>
      </c>
      <c r="BG662" s="144">
        <f t="shared" ref="BG662:BG668" si="26">IF(N662="zákl. přenesená",J662,0)</f>
        <v>0</v>
      </c>
      <c r="BH662" s="144">
        <f t="shared" ref="BH662:BH668" si="27">IF(N662="sníž. přenesená",J662,0)</f>
        <v>0</v>
      </c>
      <c r="BI662" s="144">
        <f t="shared" ref="BI662:BI668" si="28">IF(N662="nulová",J662,0)</f>
        <v>0</v>
      </c>
      <c r="BJ662" s="17" t="s">
        <v>82</v>
      </c>
      <c r="BK662" s="144">
        <f t="shared" ref="BK662:BK668" si="29">ROUND(I662*H662,2)</f>
        <v>0</v>
      </c>
      <c r="BL662" s="17" t="s">
        <v>146</v>
      </c>
      <c r="BM662" s="143" t="s">
        <v>673</v>
      </c>
    </row>
    <row r="663" spans="2:65" s="1" customFormat="1" ht="16.5" customHeight="1">
      <c r="B663" s="32"/>
      <c r="C663" s="132" t="s">
        <v>674</v>
      </c>
      <c r="D663" s="132" t="s">
        <v>141</v>
      </c>
      <c r="E663" s="133" t="s">
        <v>675</v>
      </c>
      <c r="F663" s="134" t="s">
        <v>676</v>
      </c>
      <c r="G663" s="135" t="s">
        <v>274</v>
      </c>
      <c r="H663" s="136">
        <v>1</v>
      </c>
      <c r="I663" s="137"/>
      <c r="J663" s="138">
        <f t="shared" si="20"/>
        <v>0</v>
      </c>
      <c r="K663" s="134" t="s">
        <v>1</v>
      </c>
      <c r="L663" s="32"/>
      <c r="M663" s="139" t="s">
        <v>1</v>
      </c>
      <c r="N663" s="140" t="s">
        <v>39</v>
      </c>
      <c r="P663" s="141">
        <f t="shared" si="21"/>
        <v>0</v>
      </c>
      <c r="Q663" s="141">
        <v>0</v>
      </c>
      <c r="R663" s="141">
        <f t="shared" si="22"/>
        <v>0</v>
      </c>
      <c r="S663" s="141">
        <v>0</v>
      </c>
      <c r="T663" s="142">
        <f t="shared" si="23"/>
        <v>0</v>
      </c>
      <c r="AR663" s="143" t="s">
        <v>146</v>
      </c>
      <c r="AT663" s="143" t="s">
        <v>141</v>
      </c>
      <c r="AU663" s="143" t="s">
        <v>84</v>
      </c>
      <c r="AY663" s="17" t="s">
        <v>139</v>
      </c>
      <c r="BE663" s="144">
        <f t="shared" si="24"/>
        <v>0</v>
      </c>
      <c r="BF663" s="144">
        <f t="shared" si="25"/>
        <v>0</v>
      </c>
      <c r="BG663" s="144">
        <f t="shared" si="26"/>
        <v>0</v>
      </c>
      <c r="BH663" s="144">
        <f t="shared" si="27"/>
        <v>0</v>
      </c>
      <c r="BI663" s="144">
        <f t="shared" si="28"/>
        <v>0</v>
      </c>
      <c r="BJ663" s="17" t="s">
        <v>82</v>
      </c>
      <c r="BK663" s="144">
        <f t="shared" si="29"/>
        <v>0</v>
      </c>
      <c r="BL663" s="17" t="s">
        <v>146</v>
      </c>
      <c r="BM663" s="143" t="s">
        <v>677</v>
      </c>
    </row>
    <row r="664" spans="2:65" s="1" customFormat="1" ht="16.5" customHeight="1">
      <c r="B664" s="32"/>
      <c r="C664" s="132" t="s">
        <v>678</v>
      </c>
      <c r="D664" s="132" t="s">
        <v>141</v>
      </c>
      <c r="E664" s="133" t="s">
        <v>679</v>
      </c>
      <c r="F664" s="134" t="s">
        <v>680</v>
      </c>
      <c r="G664" s="135" t="s">
        <v>274</v>
      </c>
      <c r="H664" s="136">
        <v>1</v>
      </c>
      <c r="I664" s="137"/>
      <c r="J664" s="138">
        <f t="shared" si="20"/>
        <v>0</v>
      </c>
      <c r="K664" s="134" t="s">
        <v>1</v>
      </c>
      <c r="L664" s="32"/>
      <c r="M664" s="139" t="s">
        <v>1</v>
      </c>
      <c r="N664" s="140" t="s">
        <v>39</v>
      </c>
      <c r="P664" s="141">
        <f t="shared" si="21"/>
        <v>0</v>
      </c>
      <c r="Q664" s="141">
        <v>0</v>
      </c>
      <c r="R664" s="141">
        <f t="shared" si="22"/>
        <v>0</v>
      </c>
      <c r="S664" s="141">
        <v>0</v>
      </c>
      <c r="T664" s="142">
        <f t="shared" si="23"/>
        <v>0</v>
      </c>
      <c r="AR664" s="143" t="s">
        <v>146</v>
      </c>
      <c r="AT664" s="143" t="s">
        <v>141</v>
      </c>
      <c r="AU664" s="143" t="s">
        <v>84</v>
      </c>
      <c r="AY664" s="17" t="s">
        <v>139</v>
      </c>
      <c r="BE664" s="144">
        <f t="shared" si="24"/>
        <v>0</v>
      </c>
      <c r="BF664" s="144">
        <f t="shared" si="25"/>
        <v>0</v>
      </c>
      <c r="BG664" s="144">
        <f t="shared" si="26"/>
        <v>0</v>
      </c>
      <c r="BH664" s="144">
        <f t="shared" si="27"/>
        <v>0</v>
      </c>
      <c r="BI664" s="144">
        <f t="shared" si="28"/>
        <v>0</v>
      </c>
      <c r="BJ664" s="17" t="s">
        <v>82</v>
      </c>
      <c r="BK664" s="144">
        <f t="shared" si="29"/>
        <v>0</v>
      </c>
      <c r="BL664" s="17" t="s">
        <v>146</v>
      </c>
      <c r="BM664" s="143" t="s">
        <v>681</v>
      </c>
    </row>
    <row r="665" spans="2:65" s="1" customFormat="1" ht="24.2" customHeight="1">
      <c r="B665" s="32"/>
      <c r="C665" s="132" t="s">
        <v>682</v>
      </c>
      <c r="D665" s="132" t="s">
        <v>141</v>
      </c>
      <c r="E665" s="133" t="s">
        <v>683</v>
      </c>
      <c r="F665" s="134" t="s">
        <v>684</v>
      </c>
      <c r="G665" s="135" t="s">
        <v>274</v>
      </c>
      <c r="H665" s="136">
        <v>2</v>
      </c>
      <c r="I665" s="137"/>
      <c r="J665" s="138">
        <f t="shared" si="20"/>
        <v>0</v>
      </c>
      <c r="K665" s="134" t="s">
        <v>1</v>
      </c>
      <c r="L665" s="32"/>
      <c r="M665" s="139" t="s">
        <v>1</v>
      </c>
      <c r="N665" s="140" t="s">
        <v>39</v>
      </c>
      <c r="P665" s="141">
        <f t="shared" si="21"/>
        <v>0</v>
      </c>
      <c r="Q665" s="141">
        <v>0</v>
      </c>
      <c r="R665" s="141">
        <f t="shared" si="22"/>
        <v>0</v>
      </c>
      <c r="S665" s="141">
        <v>0</v>
      </c>
      <c r="T665" s="142">
        <f t="shared" si="23"/>
        <v>0</v>
      </c>
      <c r="AR665" s="143" t="s">
        <v>146</v>
      </c>
      <c r="AT665" s="143" t="s">
        <v>141</v>
      </c>
      <c r="AU665" s="143" t="s">
        <v>84</v>
      </c>
      <c r="AY665" s="17" t="s">
        <v>139</v>
      </c>
      <c r="BE665" s="144">
        <f t="shared" si="24"/>
        <v>0</v>
      </c>
      <c r="BF665" s="144">
        <f t="shared" si="25"/>
        <v>0</v>
      </c>
      <c r="BG665" s="144">
        <f t="shared" si="26"/>
        <v>0</v>
      </c>
      <c r="BH665" s="144">
        <f t="shared" si="27"/>
        <v>0</v>
      </c>
      <c r="BI665" s="144">
        <f t="shared" si="28"/>
        <v>0</v>
      </c>
      <c r="BJ665" s="17" t="s">
        <v>82</v>
      </c>
      <c r="BK665" s="144">
        <f t="shared" si="29"/>
        <v>0</v>
      </c>
      <c r="BL665" s="17" t="s">
        <v>146</v>
      </c>
      <c r="BM665" s="143" t="s">
        <v>685</v>
      </c>
    </row>
    <row r="666" spans="2:65" s="1" customFormat="1" ht="24.2" customHeight="1">
      <c r="B666" s="32"/>
      <c r="C666" s="132" t="s">
        <v>686</v>
      </c>
      <c r="D666" s="132" t="s">
        <v>141</v>
      </c>
      <c r="E666" s="133" t="s">
        <v>687</v>
      </c>
      <c r="F666" s="134" t="s">
        <v>688</v>
      </c>
      <c r="G666" s="135" t="s">
        <v>274</v>
      </c>
      <c r="H666" s="136">
        <v>2</v>
      </c>
      <c r="I666" s="137"/>
      <c r="J666" s="138">
        <f t="shared" si="20"/>
        <v>0</v>
      </c>
      <c r="K666" s="134" t="s">
        <v>1</v>
      </c>
      <c r="L666" s="32"/>
      <c r="M666" s="139" t="s">
        <v>1</v>
      </c>
      <c r="N666" s="140" t="s">
        <v>39</v>
      </c>
      <c r="P666" s="141">
        <f t="shared" si="21"/>
        <v>0</v>
      </c>
      <c r="Q666" s="141">
        <v>0</v>
      </c>
      <c r="R666" s="141">
        <f t="shared" si="22"/>
        <v>0</v>
      </c>
      <c r="S666" s="141">
        <v>0</v>
      </c>
      <c r="T666" s="142">
        <f t="shared" si="23"/>
        <v>0</v>
      </c>
      <c r="AR666" s="143" t="s">
        <v>146</v>
      </c>
      <c r="AT666" s="143" t="s">
        <v>141</v>
      </c>
      <c r="AU666" s="143" t="s">
        <v>84</v>
      </c>
      <c r="AY666" s="17" t="s">
        <v>139</v>
      </c>
      <c r="BE666" s="144">
        <f t="shared" si="24"/>
        <v>0</v>
      </c>
      <c r="BF666" s="144">
        <f t="shared" si="25"/>
        <v>0</v>
      </c>
      <c r="BG666" s="144">
        <f t="shared" si="26"/>
        <v>0</v>
      </c>
      <c r="BH666" s="144">
        <f t="shared" si="27"/>
        <v>0</v>
      </c>
      <c r="BI666" s="144">
        <f t="shared" si="28"/>
        <v>0</v>
      </c>
      <c r="BJ666" s="17" t="s">
        <v>82</v>
      </c>
      <c r="BK666" s="144">
        <f t="shared" si="29"/>
        <v>0</v>
      </c>
      <c r="BL666" s="17" t="s">
        <v>146</v>
      </c>
      <c r="BM666" s="143" t="s">
        <v>689</v>
      </c>
    </row>
    <row r="667" spans="2:65" s="1" customFormat="1" ht="16.5" customHeight="1">
      <c r="B667" s="32"/>
      <c r="C667" s="132" t="s">
        <v>690</v>
      </c>
      <c r="D667" s="132" t="s">
        <v>141</v>
      </c>
      <c r="E667" s="133" t="s">
        <v>691</v>
      </c>
      <c r="F667" s="134" t="s">
        <v>692</v>
      </c>
      <c r="G667" s="135" t="s">
        <v>253</v>
      </c>
      <c r="H667" s="136">
        <v>20</v>
      </c>
      <c r="I667" s="137"/>
      <c r="J667" s="138">
        <f t="shared" si="20"/>
        <v>0</v>
      </c>
      <c r="K667" s="134" t="s">
        <v>1</v>
      </c>
      <c r="L667" s="32"/>
      <c r="M667" s="139" t="s">
        <v>1</v>
      </c>
      <c r="N667" s="140" t="s">
        <v>39</v>
      </c>
      <c r="P667" s="141">
        <f t="shared" si="21"/>
        <v>0</v>
      </c>
      <c r="Q667" s="141">
        <v>0</v>
      </c>
      <c r="R667" s="141">
        <f t="shared" si="22"/>
        <v>0</v>
      </c>
      <c r="S667" s="141">
        <v>0</v>
      </c>
      <c r="T667" s="142">
        <f t="shared" si="23"/>
        <v>0</v>
      </c>
      <c r="AR667" s="143" t="s">
        <v>146</v>
      </c>
      <c r="AT667" s="143" t="s">
        <v>141</v>
      </c>
      <c r="AU667" s="143" t="s">
        <v>84</v>
      </c>
      <c r="AY667" s="17" t="s">
        <v>139</v>
      </c>
      <c r="BE667" s="144">
        <f t="shared" si="24"/>
        <v>0</v>
      </c>
      <c r="BF667" s="144">
        <f t="shared" si="25"/>
        <v>0</v>
      </c>
      <c r="BG667" s="144">
        <f t="shared" si="26"/>
        <v>0</v>
      </c>
      <c r="BH667" s="144">
        <f t="shared" si="27"/>
        <v>0</v>
      </c>
      <c r="BI667" s="144">
        <f t="shared" si="28"/>
        <v>0</v>
      </c>
      <c r="BJ667" s="17" t="s">
        <v>82</v>
      </c>
      <c r="BK667" s="144">
        <f t="shared" si="29"/>
        <v>0</v>
      </c>
      <c r="BL667" s="17" t="s">
        <v>146</v>
      </c>
      <c r="BM667" s="143" t="s">
        <v>693</v>
      </c>
    </row>
    <row r="668" spans="2:65" s="1" customFormat="1" ht="33" customHeight="1">
      <c r="B668" s="32"/>
      <c r="C668" s="132" t="s">
        <v>694</v>
      </c>
      <c r="D668" s="132" t="s">
        <v>141</v>
      </c>
      <c r="E668" s="133" t="s">
        <v>695</v>
      </c>
      <c r="F668" s="134" t="s">
        <v>696</v>
      </c>
      <c r="G668" s="135" t="s">
        <v>159</v>
      </c>
      <c r="H668" s="136">
        <v>22.65</v>
      </c>
      <c r="I668" s="137"/>
      <c r="J668" s="138">
        <f t="shared" si="20"/>
        <v>0</v>
      </c>
      <c r="K668" s="134" t="s">
        <v>145</v>
      </c>
      <c r="L668" s="32"/>
      <c r="M668" s="139" t="s">
        <v>1</v>
      </c>
      <c r="N668" s="140" t="s">
        <v>39</v>
      </c>
      <c r="P668" s="141">
        <f t="shared" si="21"/>
        <v>0</v>
      </c>
      <c r="Q668" s="141">
        <v>0.1295</v>
      </c>
      <c r="R668" s="141">
        <f t="shared" si="22"/>
        <v>2.9331749999999999</v>
      </c>
      <c r="S668" s="141">
        <v>0</v>
      </c>
      <c r="T668" s="142">
        <f t="shared" si="23"/>
        <v>0</v>
      </c>
      <c r="AR668" s="143" t="s">
        <v>146</v>
      </c>
      <c r="AT668" s="143" t="s">
        <v>141</v>
      </c>
      <c r="AU668" s="143" t="s">
        <v>84</v>
      </c>
      <c r="AY668" s="17" t="s">
        <v>139</v>
      </c>
      <c r="BE668" s="144">
        <f t="shared" si="24"/>
        <v>0</v>
      </c>
      <c r="BF668" s="144">
        <f t="shared" si="25"/>
        <v>0</v>
      </c>
      <c r="BG668" s="144">
        <f t="shared" si="26"/>
        <v>0</v>
      </c>
      <c r="BH668" s="144">
        <f t="shared" si="27"/>
        <v>0</v>
      </c>
      <c r="BI668" s="144">
        <f t="shared" si="28"/>
        <v>0</v>
      </c>
      <c r="BJ668" s="17" t="s">
        <v>82</v>
      </c>
      <c r="BK668" s="144">
        <f t="shared" si="29"/>
        <v>0</v>
      </c>
      <c r="BL668" s="17" t="s">
        <v>146</v>
      </c>
      <c r="BM668" s="143" t="s">
        <v>697</v>
      </c>
    </row>
    <row r="669" spans="2:65" s="12" customFormat="1">
      <c r="B669" s="145"/>
      <c r="D669" s="146" t="s">
        <v>148</v>
      </c>
      <c r="E669" s="147" t="s">
        <v>1</v>
      </c>
      <c r="F669" s="148" t="s">
        <v>698</v>
      </c>
      <c r="H669" s="147" t="s">
        <v>1</v>
      </c>
      <c r="I669" s="149"/>
      <c r="L669" s="145"/>
      <c r="M669" s="150"/>
      <c r="T669" s="151"/>
      <c r="AT669" s="147" t="s">
        <v>148</v>
      </c>
      <c r="AU669" s="147" t="s">
        <v>84</v>
      </c>
      <c r="AV669" s="12" t="s">
        <v>82</v>
      </c>
      <c r="AW669" s="12" t="s">
        <v>31</v>
      </c>
      <c r="AX669" s="12" t="s">
        <v>74</v>
      </c>
      <c r="AY669" s="147" t="s">
        <v>139</v>
      </c>
    </row>
    <row r="670" spans="2:65" s="13" customFormat="1">
      <c r="B670" s="152"/>
      <c r="D670" s="146" t="s">
        <v>148</v>
      </c>
      <c r="E670" s="153" t="s">
        <v>1</v>
      </c>
      <c r="F670" s="154" t="s">
        <v>699</v>
      </c>
      <c r="H670" s="155">
        <v>22.65</v>
      </c>
      <c r="I670" s="156"/>
      <c r="L670" s="152"/>
      <c r="M670" s="157"/>
      <c r="T670" s="158"/>
      <c r="AT670" s="153" t="s">
        <v>148</v>
      </c>
      <c r="AU670" s="153" t="s">
        <v>84</v>
      </c>
      <c r="AV670" s="13" t="s">
        <v>84</v>
      </c>
      <c r="AW670" s="13" t="s">
        <v>31</v>
      </c>
      <c r="AX670" s="13" t="s">
        <v>82</v>
      </c>
      <c r="AY670" s="153" t="s">
        <v>139</v>
      </c>
    </row>
    <row r="671" spans="2:65" s="1" customFormat="1" ht="16.5" customHeight="1">
      <c r="B671" s="32"/>
      <c r="C671" s="166" t="s">
        <v>700</v>
      </c>
      <c r="D671" s="166" t="s">
        <v>218</v>
      </c>
      <c r="E671" s="167" t="s">
        <v>701</v>
      </c>
      <c r="F671" s="168" t="s">
        <v>702</v>
      </c>
      <c r="G671" s="169" t="s">
        <v>159</v>
      </c>
      <c r="H671" s="170">
        <v>24.914999999999999</v>
      </c>
      <c r="I671" s="171"/>
      <c r="J671" s="172">
        <f>ROUND(I671*H671,2)</f>
        <v>0</v>
      </c>
      <c r="K671" s="168" t="s">
        <v>145</v>
      </c>
      <c r="L671" s="173"/>
      <c r="M671" s="174" t="s">
        <v>1</v>
      </c>
      <c r="N671" s="175" t="s">
        <v>39</v>
      </c>
      <c r="P671" s="141">
        <f>O671*H671</f>
        <v>0</v>
      </c>
      <c r="Q671" s="141">
        <v>5.6120000000000003E-2</v>
      </c>
      <c r="R671" s="141">
        <f>Q671*H671</f>
        <v>1.3982298</v>
      </c>
      <c r="S671" s="141">
        <v>0</v>
      </c>
      <c r="T671" s="142">
        <f>S671*H671</f>
        <v>0</v>
      </c>
      <c r="AR671" s="143" t="s">
        <v>188</v>
      </c>
      <c r="AT671" s="143" t="s">
        <v>218</v>
      </c>
      <c r="AU671" s="143" t="s">
        <v>84</v>
      </c>
      <c r="AY671" s="17" t="s">
        <v>139</v>
      </c>
      <c r="BE671" s="144">
        <f>IF(N671="základní",J671,0)</f>
        <v>0</v>
      </c>
      <c r="BF671" s="144">
        <f>IF(N671="snížená",J671,0)</f>
        <v>0</v>
      </c>
      <c r="BG671" s="144">
        <f>IF(N671="zákl. přenesená",J671,0)</f>
        <v>0</v>
      </c>
      <c r="BH671" s="144">
        <f>IF(N671="sníž. přenesená",J671,0)</f>
        <v>0</v>
      </c>
      <c r="BI671" s="144">
        <f>IF(N671="nulová",J671,0)</f>
        <v>0</v>
      </c>
      <c r="BJ671" s="17" t="s">
        <v>82</v>
      </c>
      <c r="BK671" s="144">
        <f>ROUND(I671*H671,2)</f>
        <v>0</v>
      </c>
      <c r="BL671" s="17" t="s">
        <v>146</v>
      </c>
      <c r="BM671" s="143" t="s">
        <v>703</v>
      </c>
    </row>
    <row r="672" spans="2:65" s="13" customFormat="1">
      <c r="B672" s="152"/>
      <c r="D672" s="146" t="s">
        <v>148</v>
      </c>
      <c r="F672" s="154" t="s">
        <v>704</v>
      </c>
      <c r="H672" s="155">
        <v>24.914999999999999</v>
      </c>
      <c r="I672" s="156"/>
      <c r="L672" s="152"/>
      <c r="M672" s="157"/>
      <c r="T672" s="158"/>
      <c r="AT672" s="153" t="s">
        <v>148</v>
      </c>
      <c r="AU672" s="153" t="s">
        <v>84</v>
      </c>
      <c r="AV672" s="13" t="s">
        <v>84</v>
      </c>
      <c r="AW672" s="13" t="s">
        <v>4</v>
      </c>
      <c r="AX672" s="13" t="s">
        <v>82</v>
      </c>
      <c r="AY672" s="153" t="s">
        <v>139</v>
      </c>
    </row>
    <row r="673" spans="2:65" s="1" customFormat="1" ht="33" customHeight="1">
      <c r="B673" s="32"/>
      <c r="C673" s="132" t="s">
        <v>705</v>
      </c>
      <c r="D673" s="132" t="s">
        <v>141</v>
      </c>
      <c r="E673" s="133" t="s">
        <v>706</v>
      </c>
      <c r="F673" s="134" t="s">
        <v>707</v>
      </c>
      <c r="G673" s="135" t="s">
        <v>144</v>
      </c>
      <c r="H673" s="136">
        <v>117.22</v>
      </c>
      <c r="I673" s="137"/>
      <c r="J673" s="138">
        <f>ROUND(I673*H673,2)</f>
        <v>0</v>
      </c>
      <c r="K673" s="134" t="s">
        <v>145</v>
      </c>
      <c r="L673" s="32"/>
      <c r="M673" s="139" t="s">
        <v>1</v>
      </c>
      <c r="N673" s="140" t="s">
        <v>39</v>
      </c>
      <c r="P673" s="141">
        <f>O673*H673</f>
        <v>0</v>
      </c>
      <c r="Q673" s="141">
        <v>1.2999999999999999E-4</v>
      </c>
      <c r="R673" s="141">
        <f>Q673*H673</f>
        <v>1.5238599999999998E-2</v>
      </c>
      <c r="S673" s="141">
        <v>0</v>
      </c>
      <c r="T673" s="142">
        <f>S673*H673</f>
        <v>0</v>
      </c>
      <c r="AR673" s="143" t="s">
        <v>146</v>
      </c>
      <c r="AT673" s="143" t="s">
        <v>141</v>
      </c>
      <c r="AU673" s="143" t="s">
        <v>84</v>
      </c>
      <c r="AY673" s="17" t="s">
        <v>139</v>
      </c>
      <c r="BE673" s="144">
        <f>IF(N673="základní",J673,0)</f>
        <v>0</v>
      </c>
      <c r="BF673" s="144">
        <f>IF(N673="snížená",J673,0)</f>
        <v>0</v>
      </c>
      <c r="BG673" s="144">
        <f>IF(N673="zákl. přenesená",J673,0)</f>
        <v>0</v>
      </c>
      <c r="BH673" s="144">
        <f>IF(N673="sníž. přenesená",J673,0)</f>
        <v>0</v>
      </c>
      <c r="BI673" s="144">
        <f>IF(N673="nulová",J673,0)</f>
        <v>0</v>
      </c>
      <c r="BJ673" s="17" t="s">
        <v>82</v>
      </c>
      <c r="BK673" s="144">
        <f>ROUND(I673*H673,2)</f>
        <v>0</v>
      </c>
      <c r="BL673" s="17" t="s">
        <v>146</v>
      </c>
      <c r="BM673" s="143" t="s">
        <v>708</v>
      </c>
    </row>
    <row r="674" spans="2:65" s="12" customFormat="1">
      <c r="B674" s="145"/>
      <c r="D674" s="146" t="s">
        <v>148</v>
      </c>
      <c r="E674" s="147" t="s">
        <v>1</v>
      </c>
      <c r="F674" s="148" t="s">
        <v>420</v>
      </c>
      <c r="H674" s="147" t="s">
        <v>1</v>
      </c>
      <c r="I674" s="149"/>
      <c r="L674" s="145"/>
      <c r="M674" s="150"/>
      <c r="T674" s="151"/>
      <c r="AT674" s="147" t="s">
        <v>148</v>
      </c>
      <c r="AU674" s="147" t="s">
        <v>84</v>
      </c>
      <c r="AV674" s="12" t="s">
        <v>82</v>
      </c>
      <c r="AW674" s="12" t="s">
        <v>31</v>
      </c>
      <c r="AX674" s="12" t="s">
        <v>74</v>
      </c>
      <c r="AY674" s="147" t="s">
        <v>139</v>
      </c>
    </row>
    <row r="675" spans="2:65" s="13" customFormat="1">
      <c r="B675" s="152"/>
      <c r="D675" s="146" t="s">
        <v>148</v>
      </c>
      <c r="E675" s="153" t="s">
        <v>1</v>
      </c>
      <c r="F675" s="154" t="s">
        <v>421</v>
      </c>
      <c r="H675" s="155">
        <v>22.48</v>
      </c>
      <c r="I675" s="156"/>
      <c r="L675" s="152"/>
      <c r="M675" s="157"/>
      <c r="T675" s="158"/>
      <c r="AT675" s="153" t="s">
        <v>148</v>
      </c>
      <c r="AU675" s="153" t="s">
        <v>84</v>
      </c>
      <c r="AV675" s="13" t="s">
        <v>84</v>
      </c>
      <c r="AW675" s="13" t="s">
        <v>31</v>
      </c>
      <c r="AX675" s="13" t="s">
        <v>74</v>
      </c>
      <c r="AY675" s="153" t="s">
        <v>139</v>
      </c>
    </row>
    <row r="676" spans="2:65" s="12" customFormat="1">
      <c r="B676" s="145"/>
      <c r="D676" s="146" t="s">
        <v>148</v>
      </c>
      <c r="E676" s="147" t="s">
        <v>1</v>
      </c>
      <c r="F676" s="148" t="s">
        <v>422</v>
      </c>
      <c r="H676" s="147" t="s">
        <v>1</v>
      </c>
      <c r="I676" s="149"/>
      <c r="L676" s="145"/>
      <c r="M676" s="150"/>
      <c r="T676" s="151"/>
      <c r="AT676" s="147" t="s">
        <v>148</v>
      </c>
      <c r="AU676" s="147" t="s">
        <v>84</v>
      </c>
      <c r="AV676" s="12" t="s">
        <v>82</v>
      </c>
      <c r="AW676" s="12" t="s">
        <v>31</v>
      </c>
      <c r="AX676" s="12" t="s">
        <v>74</v>
      </c>
      <c r="AY676" s="147" t="s">
        <v>139</v>
      </c>
    </row>
    <row r="677" spans="2:65" s="13" customFormat="1">
      <c r="B677" s="152"/>
      <c r="D677" s="146" t="s">
        <v>148</v>
      </c>
      <c r="E677" s="153" t="s">
        <v>1</v>
      </c>
      <c r="F677" s="154" t="s">
        <v>423</v>
      </c>
      <c r="H677" s="155">
        <v>2.25</v>
      </c>
      <c r="I677" s="156"/>
      <c r="L677" s="152"/>
      <c r="M677" s="157"/>
      <c r="T677" s="158"/>
      <c r="AT677" s="153" t="s">
        <v>148</v>
      </c>
      <c r="AU677" s="153" t="s">
        <v>84</v>
      </c>
      <c r="AV677" s="13" t="s">
        <v>84</v>
      </c>
      <c r="AW677" s="13" t="s">
        <v>31</v>
      </c>
      <c r="AX677" s="13" t="s">
        <v>74</v>
      </c>
      <c r="AY677" s="153" t="s">
        <v>139</v>
      </c>
    </row>
    <row r="678" spans="2:65" s="12" customFormat="1">
      <c r="B678" s="145"/>
      <c r="D678" s="146" t="s">
        <v>148</v>
      </c>
      <c r="E678" s="147" t="s">
        <v>1</v>
      </c>
      <c r="F678" s="148" t="s">
        <v>424</v>
      </c>
      <c r="H678" s="147" t="s">
        <v>1</v>
      </c>
      <c r="I678" s="149"/>
      <c r="L678" s="145"/>
      <c r="M678" s="150"/>
      <c r="T678" s="151"/>
      <c r="AT678" s="147" t="s">
        <v>148</v>
      </c>
      <c r="AU678" s="147" t="s">
        <v>84</v>
      </c>
      <c r="AV678" s="12" t="s">
        <v>82</v>
      </c>
      <c r="AW678" s="12" t="s">
        <v>31</v>
      </c>
      <c r="AX678" s="12" t="s">
        <v>74</v>
      </c>
      <c r="AY678" s="147" t="s">
        <v>139</v>
      </c>
    </row>
    <row r="679" spans="2:65" s="13" customFormat="1">
      <c r="B679" s="152"/>
      <c r="D679" s="146" t="s">
        <v>148</v>
      </c>
      <c r="E679" s="153" t="s">
        <v>1</v>
      </c>
      <c r="F679" s="154" t="s">
        <v>425</v>
      </c>
      <c r="H679" s="155">
        <v>1.95</v>
      </c>
      <c r="I679" s="156"/>
      <c r="L679" s="152"/>
      <c r="M679" s="157"/>
      <c r="T679" s="158"/>
      <c r="AT679" s="153" t="s">
        <v>148</v>
      </c>
      <c r="AU679" s="153" t="s">
        <v>84</v>
      </c>
      <c r="AV679" s="13" t="s">
        <v>84</v>
      </c>
      <c r="AW679" s="13" t="s">
        <v>31</v>
      </c>
      <c r="AX679" s="13" t="s">
        <v>74</v>
      </c>
      <c r="AY679" s="153" t="s">
        <v>139</v>
      </c>
    </row>
    <row r="680" spans="2:65" s="12" customFormat="1">
      <c r="B680" s="145"/>
      <c r="D680" s="146" t="s">
        <v>148</v>
      </c>
      <c r="E680" s="147" t="s">
        <v>1</v>
      </c>
      <c r="F680" s="148" t="s">
        <v>426</v>
      </c>
      <c r="H680" s="147" t="s">
        <v>1</v>
      </c>
      <c r="I680" s="149"/>
      <c r="L680" s="145"/>
      <c r="M680" s="150"/>
      <c r="T680" s="151"/>
      <c r="AT680" s="147" t="s">
        <v>148</v>
      </c>
      <c r="AU680" s="147" t="s">
        <v>84</v>
      </c>
      <c r="AV680" s="12" t="s">
        <v>82</v>
      </c>
      <c r="AW680" s="12" t="s">
        <v>31</v>
      </c>
      <c r="AX680" s="12" t="s">
        <v>74</v>
      </c>
      <c r="AY680" s="147" t="s">
        <v>139</v>
      </c>
    </row>
    <row r="681" spans="2:65" s="13" customFormat="1">
      <c r="B681" s="152"/>
      <c r="D681" s="146" t="s">
        <v>148</v>
      </c>
      <c r="E681" s="153" t="s">
        <v>1</v>
      </c>
      <c r="F681" s="154" t="s">
        <v>427</v>
      </c>
      <c r="H681" s="155">
        <v>1.2</v>
      </c>
      <c r="I681" s="156"/>
      <c r="L681" s="152"/>
      <c r="M681" s="157"/>
      <c r="T681" s="158"/>
      <c r="AT681" s="153" t="s">
        <v>148</v>
      </c>
      <c r="AU681" s="153" t="s">
        <v>84</v>
      </c>
      <c r="AV681" s="13" t="s">
        <v>84</v>
      </c>
      <c r="AW681" s="13" t="s">
        <v>31</v>
      </c>
      <c r="AX681" s="13" t="s">
        <v>74</v>
      </c>
      <c r="AY681" s="153" t="s">
        <v>139</v>
      </c>
    </row>
    <row r="682" spans="2:65" s="12" customFormat="1">
      <c r="B682" s="145"/>
      <c r="D682" s="146" t="s">
        <v>148</v>
      </c>
      <c r="E682" s="147" t="s">
        <v>1</v>
      </c>
      <c r="F682" s="148" t="s">
        <v>428</v>
      </c>
      <c r="H682" s="147" t="s">
        <v>1</v>
      </c>
      <c r="I682" s="149"/>
      <c r="L682" s="145"/>
      <c r="M682" s="150"/>
      <c r="T682" s="151"/>
      <c r="AT682" s="147" t="s">
        <v>148</v>
      </c>
      <c r="AU682" s="147" t="s">
        <v>84</v>
      </c>
      <c r="AV682" s="12" t="s">
        <v>82</v>
      </c>
      <c r="AW682" s="12" t="s">
        <v>31</v>
      </c>
      <c r="AX682" s="12" t="s">
        <v>74</v>
      </c>
      <c r="AY682" s="147" t="s">
        <v>139</v>
      </c>
    </row>
    <row r="683" spans="2:65" s="13" customFormat="1">
      <c r="B683" s="152"/>
      <c r="D683" s="146" t="s">
        <v>148</v>
      </c>
      <c r="E683" s="153" t="s">
        <v>1</v>
      </c>
      <c r="F683" s="154" t="s">
        <v>429</v>
      </c>
      <c r="H683" s="155">
        <v>10.44</v>
      </c>
      <c r="I683" s="156"/>
      <c r="L683" s="152"/>
      <c r="M683" s="157"/>
      <c r="T683" s="158"/>
      <c r="AT683" s="153" t="s">
        <v>148</v>
      </c>
      <c r="AU683" s="153" t="s">
        <v>84</v>
      </c>
      <c r="AV683" s="13" t="s">
        <v>84</v>
      </c>
      <c r="AW683" s="13" t="s">
        <v>31</v>
      </c>
      <c r="AX683" s="13" t="s">
        <v>74</v>
      </c>
      <c r="AY683" s="153" t="s">
        <v>139</v>
      </c>
    </row>
    <row r="684" spans="2:65" s="12" customFormat="1">
      <c r="B684" s="145"/>
      <c r="D684" s="146" t="s">
        <v>148</v>
      </c>
      <c r="E684" s="147" t="s">
        <v>1</v>
      </c>
      <c r="F684" s="148" t="s">
        <v>430</v>
      </c>
      <c r="H684" s="147" t="s">
        <v>1</v>
      </c>
      <c r="I684" s="149"/>
      <c r="L684" s="145"/>
      <c r="M684" s="150"/>
      <c r="T684" s="151"/>
      <c r="AT684" s="147" t="s">
        <v>148</v>
      </c>
      <c r="AU684" s="147" t="s">
        <v>84</v>
      </c>
      <c r="AV684" s="12" t="s">
        <v>82</v>
      </c>
      <c r="AW684" s="12" t="s">
        <v>31</v>
      </c>
      <c r="AX684" s="12" t="s">
        <v>74</v>
      </c>
      <c r="AY684" s="147" t="s">
        <v>139</v>
      </c>
    </row>
    <row r="685" spans="2:65" s="13" customFormat="1">
      <c r="B685" s="152"/>
      <c r="D685" s="146" t="s">
        <v>148</v>
      </c>
      <c r="E685" s="153" t="s">
        <v>1</v>
      </c>
      <c r="F685" s="154" t="s">
        <v>431</v>
      </c>
      <c r="H685" s="155">
        <v>1.08</v>
      </c>
      <c r="I685" s="156"/>
      <c r="L685" s="152"/>
      <c r="M685" s="157"/>
      <c r="T685" s="158"/>
      <c r="AT685" s="153" t="s">
        <v>148</v>
      </c>
      <c r="AU685" s="153" t="s">
        <v>84</v>
      </c>
      <c r="AV685" s="13" t="s">
        <v>84</v>
      </c>
      <c r="AW685" s="13" t="s">
        <v>31</v>
      </c>
      <c r="AX685" s="13" t="s">
        <v>74</v>
      </c>
      <c r="AY685" s="153" t="s">
        <v>139</v>
      </c>
    </row>
    <row r="686" spans="2:65" s="12" customFormat="1">
      <c r="B686" s="145"/>
      <c r="D686" s="146" t="s">
        <v>148</v>
      </c>
      <c r="E686" s="147" t="s">
        <v>1</v>
      </c>
      <c r="F686" s="148" t="s">
        <v>432</v>
      </c>
      <c r="H686" s="147" t="s">
        <v>1</v>
      </c>
      <c r="I686" s="149"/>
      <c r="L686" s="145"/>
      <c r="M686" s="150"/>
      <c r="T686" s="151"/>
      <c r="AT686" s="147" t="s">
        <v>148</v>
      </c>
      <c r="AU686" s="147" t="s">
        <v>84</v>
      </c>
      <c r="AV686" s="12" t="s">
        <v>82</v>
      </c>
      <c r="AW686" s="12" t="s">
        <v>31</v>
      </c>
      <c r="AX686" s="12" t="s">
        <v>74</v>
      </c>
      <c r="AY686" s="147" t="s">
        <v>139</v>
      </c>
    </row>
    <row r="687" spans="2:65" s="13" customFormat="1">
      <c r="B687" s="152"/>
      <c r="D687" s="146" t="s">
        <v>148</v>
      </c>
      <c r="E687" s="153" t="s">
        <v>1</v>
      </c>
      <c r="F687" s="154" t="s">
        <v>433</v>
      </c>
      <c r="H687" s="155">
        <v>16.45</v>
      </c>
      <c r="I687" s="156"/>
      <c r="L687" s="152"/>
      <c r="M687" s="157"/>
      <c r="T687" s="158"/>
      <c r="AT687" s="153" t="s">
        <v>148</v>
      </c>
      <c r="AU687" s="153" t="s">
        <v>84</v>
      </c>
      <c r="AV687" s="13" t="s">
        <v>84</v>
      </c>
      <c r="AW687" s="13" t="s">
        <v>31</v>
      </c>
      <c r="AX687" s="13" t="s">
        <v>74</v>
      </c>
      <c r="AY687" s="153" t="s">
        <v>139</v>
      </c>
    </row>
    <row r="688" spans="2:65" s="12" customFormat="1">
      <c r="B688" s="145"/>
      <c r="D688" s="146" t="s">
        <v>148</v>
      </c>
      <c r="E688" s="147" t="s">
        <v>1</v>
      </c>
      <c r="F688" s="148" t="s">
        <v>434</v>
      </c>
      <c r="H688" s="147" t="s">
        <v>1</v>
      </c>
      <c r="I688" s="149"/>
      <c r="L688" s="145"/>
      <c r="M688" s="150"/>
      <c r="T688" s="151"/>
      <c r="AT688" s="147" t="s">
        <v>148</v>
      </c>
      <c r="AU688" s="147" t="s">
        <v>84</v>
      </c>
      <c r="AV688" s="12" t="s">
        <v>82</v>
      </c>
      <c r="AW688" s="12" t="s">
        <v>31</v>
      </c>
      <c r="AX688" s="12" t="s">
        <v>74</v>
      </c>
      <c r="AY688" s="147" t="s">
        <v>139</v>
      </c>
    </row>
    <row r="689" spans="2:65" s="13" customFormat="1">
      <c r="B689" s="152"/>
      <c r="D689" s="146" t="s">
        <v>148</v>
      </c>
      <c r="E689" s="153" t="s">
        <v>1</v>
      </c>
      <c r="F689" s="154" t="s">
        <v>435</v>
      </c>
      <c r="H689" s="155">
        <v>1.37</v>
      </c>
      <c r="I689" s="156"/>
      <c r="L689" s="152"/>
      <c r="M689" s="157"/>
      <c r="T689" s="158"/>
      <c r="AT689" s="153" t="s">
        <v>148</v>
      </c>
      <c r="AU689" s="153" t="s">
        <v>84</v>
      </c>
      <c r="AV689" s="13" t="s">
        <v>84</v>
      </c>
      <c r="AW689" s="13" t="s">
        <v>31</v>
      </c>
      <c r="AX689" s="13" t="s">
        <v>74</v>
      </c>
      <c r="AY689" s="153" t="s">
        <v>139</v>
      </c>
    </row>
    <row r="690" spans="2:65" s="12" customFormat="1">
      <c r="B690" s="145"/>
      <c r="D690" s="146" t="s">
        <v>148</v>
      </c>
      <c r="E690" s="147" t="s">
        <v>1</v>
      </c>
      <c r="F690" s="148" t="s">
        <v>436</v>
      </c>
      <c r="H690" s="147" t="s">
        <v>1</v>
      </c>
      <c r="I690" s="149"/>
      <c r="L690" s="145"/>
      <c r="M690" s="150"/>
      <c r="T690" s="151"/>
      <c r="AT690" s="147" t="s">
        <v>148</v>
      </c>
      <c r="AU690" s="147" t="s">
        <v>84</v>
      </c>
      <c r="AV690" s="12" t="s">
        <v>82</v>
      </c>
      <c r="AW690" s="12" t="s">
        <v>31</v>
      </c>
      <c r="AX690" s="12" t="s">
        <v>74</v>
      </c>
      <c r="AY690" s="147" t="s">
        <v>139</v>
      </c>
    </row>
    <row r="691" spans="2:65" s="13" customFormat="1">
      <c r="B691" s="152"/>
      <c r="D691" s="146" t="s">
        <v>148</v>
      </c>
      <c r="E691" s="153" t="s">
        <v>1</v>
      </c>
      <c r="F691" s="154" t="s">
        <v>437</v>
      </c>
      <c r="H691" s="155">
        <v>1.7</v>
      </c>
      <c r="I691" s="156"/>
      <c r="L691" s="152"/>
      <c r="M691" s="157"/>
      <c r="T691" s="158"/>
      <c r="AT691" s="153" t="s">
        <v>148</v>
      </c>
      <c r="AU691" s="153" t="s">
        <v>84</v>
      </c>
      <c r="AV691" s="13" t="s">
        <v>84</v>
      </c>
      <c r="AW691" s="13" t="s">
        <v>31</v>
      </c>
      <c r="AX691" s="13" t="s">
        <v>74</v>
      </c>
      <c r="AY691" s="153" t="s">
        <v>139</v>
      </c>
    </row>
    <row r="692" spans="2:65" s="12" customFormat="1">
      <c r="B692" s="145"/>
      <c r="D692" s="146" t="s">
        <v>148</v>
      </c>
      <c r="E692" s="147" t="s">
        <v>1</v>
      </c>
      <c r="F692" s="148" t="s">
        <v>438</v>
      </c>
      <c r="H692" s="147" t="s">
        <v>1</v>
      </c>
      <c r="I692" s="149"/>
      <c r="L692" s="145"/>
      <c r="M692" s="150"/>
      <c r="T692" s="151"/>
      <c r="AT692" s="147" t="s">
        <v>148</v>
      </c>
      <c r="AU692" s="147" t="s">
        <v>84</v>
      </c>
      <c r="AV692" s="12" t="s">
        <v>82</v>
      </c>
      <c r="AW692" s="12" t="s">
        <v>31</v>
      </c>
      <c r="AX692" s="12" t="s">
        <v>74</v>
      </c>
      <c r="AY692" s="147" t="s">
        <v>139</v>
      </c>
    </row>
    <row r="693" spans="2:65" s="13" customFormat="1">
      <c r="B693" s="152"/>
      <c r="D693" s="146" t="s">
        <v>148</v>
      </c>
      <c r="E693" s="153" t="s">
        <v>1</v>
      </c>
      <c r="F693" s="154" t="s">
        <v>439</v>
      </c>
      <c r="H693" s="155">
        <v>9.6999999999999993</v>
      </c>
      <c r="I693" s="156"/>
      <c r="L693" s="152"/>
      <c r="M693" s="157"/>
      <c r="T693" s="158"/>
      <c r="AT693" s="153" t="s">
        <v>148</v>
      </c>
      <c r="AU693" s="153" t="s">
        <v>84</v>
      </c>
      <c r="AV693" s="13" t="s">
        <v>84</v>
      </c>
      <c r="AW693" s="13" t="s">
        <v>31</v>
      </c>
      <c r="AX693" s="13" t="s">
        <v>74</v>
      </c>
      <c r="AY693" s="153" t="s">
        <v>139</v>
      </c>
    </row>
    <row r="694" spans="2:65" s="15" customFormat="1">
      <c r="B694" s="176"/>
      <c r="D694" s="146" t="s">
        <v>148</v>
      </c>
      <c r="E694" s="177" t="s">
        <v>1</v>
      </c>
      <c r="F694" s="178" t="s">
        <v>486</v>
      </c>
      <c r="H694" s="179">
        <v>68.61999999999999</v>
      </c>
      <c r="I694" s="180"/>
      <c r="L694" s="176"/>
      <c r="M694" s="181"/>
      <c r="T694" s="182"/>
      <c r="AT694" s="177" t="s">
        <v>148</v>
      </c>
      <c r="AU694" s="177" t="s">
        <v>84</v>
      </c>
      <c r="AV694" s="15" t="s">
        <v>156</v>
      </c>
      <c r="AW694" s="15" t="s">
        <v>31</v>
      </c>
      <c r="AX694" s="15" t="s">
        <v>74</v>
      </c>
      <c r="AY694" s="177" t="s">
        <v>139</v>
      </c>
    </row>
    <row r="695" spans="2:65" s="12" customFormat="1">
      <c r="B695" s="145"/>
      <c r="D695" s="146" t="s">
        <v>148</v>
      </c>
      <c r="E695" s="147" t="s">
        <v>1</v>
      </c>
      <c r="F695" s="148" t="s">
        <v>709</v>
      </c>
      <c r="H695" s="147" t="s">
        <v>1</v>
      </c>
      <c r="I695" s="149"/>
      <c r="L695" s="145"/>
      <c r="M695" s="150"/>
      <c r="T695" s="151"/>
      <c r="AT695" s="147" t="s">
        <v>148</v>
      </c>
      <c r="AU695" s="147" t="s">
        <v>84</v>
      </c>
      <c r="AV695" s="12" t="s">
        <v>82</v>
      </c>
      <c r="AW695" s="12" t="s">
        <v>31</v>
      </c>
      <c r="AX695" s="12" t="s">
        <v>74</v>
      </c>
      <c r="AY695" s="147" t="s">
        <v>139</v>
      </c>
    </row>
    <row r="696" spans="2:65" s="13" customFormat="1">
      <c r="B696" s="152"/>
      <c r="D696" s="146" t="s">
        <v>148</v>
      </c>
      <c r="E696" s="153" t="s">
        <v>1</v>
      </c>
      <c r="F696" s="154" t="s">
        <v>710</v>
      </c>
      <c r="H696" s="155">
        <v>48.6</v>
      </c>
      <c r="I696" s="156"/>
      <c r="L696" s="152"/>
      <c r="M696" s="157"/>
      <c r="T696" s="158"/>
      <c r="AT696" s="153" t="s">
        <v>148</v>
      </c>
      <c r="AU696" s="153" t="s">
        <v>84</v>
      </c>
      <c r="AV696" s="13" t="s">
        <v>84</v>
      </c>
      <c r="AW696" s="13" t="s">
        <v>31</v>
      </c>
      <c r="AX696" s="13" t="s">
        <v>74</v>
      </c>
      <c r="AY696" s="153" t="s">
        <v>139</v>
      </c>
    </row>
    <row r="697" spans="2:65" s="14" customFormat="1">
      <c r="B697" s="159"/>
      <c r="D697" s="146" t="s">
        <v>148</v>
      </c>
      <c r="E697" s="160" t="s">
        <v>1</v>
      </c>
      <c r="F697" s="161" t="s">
        <v>170</v>
      </c>
      <c r="H697" s="162">
        <v>117.22</v>
      </c>
      <c r="I697" s="163"/>
      <c r="L697" s="159"/>
      <c r="M697" s="164"/>
      <c r="T697" s="165"/>
      <c r="AT697" s="160" t="s">
        <v>148</v>
      </c>
      <c r="AU697" s="160" t="s">
        <v>84</v>
      </c>
      <c r="AV697" s="14" t="s">
        <v>146</v>
      </c>
      <c r="AW697" s="14" t="s">
        <v>31</v>
      </c>
      <c r="AX697" s="14" t="s">
        <v>82</v>
      </c>
      <c r="AY697" s="160" t="s">
        <v>139</v>
      </c>
    </row>
    <row r="698" spans="2:65" s="1" customFormat="1" ht="24.2" customHeight="1">
      <c r="B698" s="32"/>
      <c r="C698" s="132" t="s">
        <v>711</v>
      </c>
      <c r="D698" s="132" t="s">
        <v>141</v>
      </c>
      <c r="E698" s="133" t="s">
        <v>712</v>
      </c>
      <c r="F698" s="134" t="s">
        <v>713</v>
      </c>
      <c r="G698" s="135" t="s">
        <v>144</v>
      </c>
      <c r="H698" s="136">
        <v>88.81</v>
      </c>
      <c r="I698" s="137"/>
      <c r="J698" s="138">
        <f>ROUND(I698*H698,2)</f>
        <v>0</v>
      </c>
      <c r="K698" s="134" t="s">
        <v>145</v>
      </c>
      <c r="L698" s="32"/>
      <c r="M698" s="139" t="s">
        <v>1</v>
      </c>
      <c r="N698" s="140" t="s">
        <v>39</v>
      </c>
      <c r="P698" s="141">
        <f>O698*H698</f>
        <v>0</v>
      </c>
      <c r="Q698" s="141">
        <v>4.0000000000000003E-5</v>
      </c>
      <c r="R698" s="141">
        <f>Q698*H698</f>
        <v>3.5524000000000003E-3</v>
      </c>
      <c r="S698" s="141">
        <v>0</v>
      </c>
      <c r="T698" s="142">
        <f>S698*H698</f>
        <v>0</v>
      </c>
      <c r="AR698" s="143" t="s">
        <v>146</v>
      </c>
      <c r="AT698" s="143" t="s">
        <v>141</v>
      </c>
      <c r="AU698" s="143" t="s">
        <v>84</v>
      </c>
      <c r="AY698" s="17" t="s">
        <v>139</v>
      </c>
      <c r="BE698" s="144">
        <f>IF(N698="základní",J698,0)</f>
        <v>0</v>
      </c>
      <c r="BF698" s="144">
        <f>IF(N698="snížená",J698,0)</f>
        <v>0</v>
      </c>
      <c r="BG698" s="144">
        <f>IF(N698="zákl. přenesená",J698,0)</f>
        <v>0</v>
      </c>
      <c r="BH698" s="144">
        <f>IF(N698="sníž. přenesená",J698,0)</f>
        <v>0</v>
      </c>
      <c r="BI698" s="144">
        <f>IF(N698="nulová",J698,0)</f>
        <v>0</v>
      </c>
      <c r="BJ698" s="17" t="s">
        <v>82</v>
      </c>
      <c r="BK698" s="144">
        <f>ROUND(I698*H698,2)</f>
        <v>0</v>
      </c>
      <c r="BL698" s="17" t="s">
        <v>146</v>
      </c>
      <c r="BM698" s="143" t="s">
        <v>714</v>
      </c>
    </row>
    <row r="699" spans="2:65" s="12" customFormat="1">
      <c r="B699" s="145"/>
      <c r="D699" s="146" t="s">
        <v>148</v>
      </c>
      <c r="E699" s="147" t="s">
        <v>1</v>
      </c>
      <c r="F699" s="148" t="s">
        <v>715</v>
      </c>
      <c r="H699" s="147" t="s">
        <v>1</v>
      </c>
      <c r="I699" s="149"/>
      <c r="L699" s="145"/>
      <c r="M699" s="150"/>
      <c r="T699" s="151"/>
      <c r="AT699" s="147" t="s">
        <v>148</v>
      </c>
      <c r="AU699" s="147" t="s">
        <v>84</v>
      </c>
      <c r="AV699" s="12" t="s">
        <v>82</v>
      </c>
      <c r="AW699" s="12" t="s">
        <v>31</v>
      </c>
      <c r="AX699" s="12" t="s">
        <v>74</v>
      </c>
      <c r="AY699" s="147" t="s">
        <v>139</v>
      </c>
    </row>
    <row r="700" spans="2:65" s="13" customFormat="1">
      <c r="B700" s="152"/>
      <c r="D700" s="146" t="s">
        <v>148</v>
      </c>
      <c r="E700" s="153" t="s">
        <v>1</v>
      </c>
      <c r="F700" s="154" t="s">
        <v>716</v>
      </c>
      <c r="H700" s="155">
        <v>88.81</v>
      </c>
      <c r="I700" s="156"/>
      <c r="L700" s="152"/>
      <c r="M700" s="157"/>
      <c r="T700" s="158"/>
      <c r="AT700" s="153" t="s">
        <v>148</v>
      </c>
      <c r="AU700" s="153" t="s">
        <v>84</v>
      </c>
      <c r="AV700" s="13" t="s">
        <v>84</v>
      </c>
      <c r="AW700" s="13" t="s">
        <v>31</v>
      </c>
      <c r="AX700" s="13" t="s">
        <v>82</v>
      </c>
      <c r="AY700" s="153" t="s">
        <v>139</v>
      </c>
    </row>
    <row r="701" spans="2:65" s="1" customFormat="1" ht="21.75" customHeight="1">
      <c r="B701" s="32"/>
      <c r="C701" s="132" t="s">
        <v>717</v>
      </c>
      <c r="D701" s="132" t="s">
        <v>141</v>
      </c>
      <c r="E701" s="133" t="s">
        <v>718</v>
      </c>
      <c r="F701" s="134" t="s">
        <v>719</v>
      </c>
      <c r="G701" s="135" t="s">
        <v>144</v>
      </c>
      <c r="H701" s="136">
        <v>7.3380000000000001</v>
      </c>
      <c r="I701" s="137"/>
      <c r="J701" s="138">
        <f>ROUND(I701*H701,2)</f>
        <v>0</v>
      </c>
      <c r="K701" s="134" t="s">
        <v>145</v>
      </c>
      <c r="L701" s="32"/>
      <c r="M701" s="139" t="s">
        <v>1</v>
      </c>
      <c r="N701" s="140" t="s">
        <v>39</v>
      </c>
      <c r="P701" s="141">
        <f>O701*H701</f>
        <v>0</v>
      </c>
      <c r="Q701" s="141">
        <v>0</v>
      </c>
      <c r="R701" s="141">
        <f>Q701*H701</f>
        <v>0</v>
      </c>
      <c r="S701" s="141">
        <v>0.18099999999999999</v>
      </c>
      <c r="T701" s="142">
        <f>S701*H701</f>
        <v>1.3281780000000001</v>
      </c>
      <c r="AR701" s="143" t="s">
        <v>146</v>
      </c>
      <c r="AT701" s="143" t="s">
        <v>141</v>
      </c>
      <c r="AU701" s="143" t="s">
        <v>84</v>
      </c>
      <c r="AY701" s="17" t="s">
        <v>139</v>
      </c>
      <c r="BE701" s="144">
        <f>IF(N701="základní",J701,0)</f>
        <v>0</v>
      </c>
      <c r="BF701" s="144">
        <f>IF(N701="snížená",J701,0)</f>
        <v>0</v>
      </c>
      <c r="BG701" s="144">
        <f>IF(N701="zákl. přenesená",J701,0)</f>
        <v>0</v>
      </c>
      <c r="BH701" s="144">
        <f>IF(N701="sníž. přenesená",J701,0)</f>
        <v>0</v>
      </c>
      <c r="BI701" s="144">
        <f>IF(N701="nulová",J701,0)</f>
        <v>0</v>
      </c>
      <c r="BJ701" s="17" t="s">
        <v>82</v>
      </c>
      <c r="BK701" s="144">
        <f>ROUND(I701*H701,2)</f>
        <v>0</v>
      </c>
      <c r="BL701" s="17" t="s">
        <v>146</v>
      </c>
      <c r="BM701" s="143" t="s">
        <v>720</v>
      </c>
    </row>
    <row r="702" spans="2:65" s="12" customFormat="1">
      <c r="B702" s="145"/>
      <c r="D702" s="146" t="s">
        <v>148</v>
      </c>
      <c r="E702" s="147" t="s">
        <v>1</v>
      </c>
      <c r="F702" s="148" t="s">
        <v>721</v>
      </c>
      <c r="H702" s="147" t="s">
        <v>1</v>
      </c>
      <c r="I702" s="149"/>
      <c r="L702" s="145"/>
      <c r="M702" s="150"/>
      <c r="T702" s="151"/>
      <c r="AT702" s="147" t="s">
        <v>148</v>
      </c>
      <c r="AU702" s="147" t="s">
        <v>84</v>
      </c>
      <c r="AV702" s="12" t="s">
        <v>82</v>
      </c>
      <c r="AW702" s="12" t="s">
        <v>31</v>
      </c>
      <c r="AX702" s="12" t="s">
        <v>74</v>
      </c>
      <c r="AY702" s="147" t="s">
        <v>139</v>
      </c>
    </row>
    <row r="703" spans="2:65" s="13" customFormat="1">
      <c r="B703" s="152"/>
      <c r="D703" s="146" t="s">
        <v>148</v>
      </c>
      <c r="E703" s="153" t="s">
        <v>1</v>
      </c>
      <c r="F703" s="154" t="s">
        <v>722</v>
      </c>
      <c r="H703" s="155">
        <v>2.52</v>
      </c>
      <c r="I703" s="156"/>
      <c r="L703" s="152"/>
      <c r="M703" s="157"/>
      <c r="T703" s="158"/>
      <c r="AT703" s="153" t="s">
        <v>148</v>
      </c>
      <c r="AU703" s="153" t="s">
        <v>84</v>
      </c>
      <c r="AV703" s="13" t="s">
        <v>84</v>
      </c>
      <c r="AW703" s="13" t="s">
        <v>31</v>
      </c>
      <c r="AX703" s="13" t="s">
        <v>74</v>
      </c>
      <c r="AY703" s="153" t="s">
        <v>139</v>
      </c>
    </row>
    <row r="704" spans="2:65" s="12" customFormat="1">
      <c r="B704" s="145"/>
      <c r="D704" s="146" t="s">
        <v>148</v>
      </c>
      <c r="E704" s="147" t="s">
        <v>1</v>
      </c>
      <c r="F704" s="148" t="s">
        <v>723</v>
      </c>
      <c r="H704" s="147" t="s">
        <v>1</v>
      </c>
      <c r="I704" s="149"/>
      <c r="L704" s="145"/>
      <c r="M704" s="150"/>
      <c r="T704" s="151"/>
      <c r="AT704" s="147" t="s">
        <v>148</v>
      </c>
      <c r="AU704" s="147" t="s">
        <v>84</v>
      </c>
      <c r="AV704" s="12" t="s">
        <v>82</v>
      </c>
      <c r="AW704" s="12" t="s">
        <v>31</v>
      </c>
      <c r="AX704" s="12" t="s">
        <v>74</v>
      </c>
      <c r="AY704" s="147" t="s">
        <v>139</v>
      </c>
    </row>
    <row r="705" spans="2:65" s="13" customFormat="1">
      <c r="B705" s="152"/>
      <c r="D705" s="146" t="s">
        <v>148</v>
      </c>
      <c r="E705" s="153" t="s">
        <v>1</v>
      </c>
      <c r="F705" s="154" t="s">
        <v>724</v>
      </c>
      <c r="H705" s="155">
        <v>4.4379999999999997</v>
      </c>
      <c r="I705" s="156"/>
      <c r="L705" s="152"/>
      <c r="M705" s="157"/>
      <c r="T705" s="158"/>
      <c r="AT705" s="153" t="s">
        <v>148</v>
      </c>
      <c r="AU705" s="153" t="s">
        <v>84</v>
      </c>
      <c r="AV705" s="13" t="s">
        <v>84</v>
      </c>
      <c r="AW705" s="13" t="s">
        <v>31</v>
      </c>
      <c r="AX705" s="13" t="s">
        <v>74</v>
      </c>
      <c r="AY705" s="153" t="s">
        <v>139</v>
      </c>
    </row>
    <row r="706" spans="2:65" s="13" customFormat="1">
      <c r="B706" s="152"/>
      <c r="D706" s="146" t="s">
        <v>148</v>
      </c>
      <c r="E706" s="153" t="s">
        <v>1</v>
      </c>
      <c r="F706" s="154" t="s">
        <v>725</v>
      </c>
      <c r="H706" s="155">
        <v>0.38</v>
      </c>
      <c r="I706" s="156"/>
      <c r="L706" s="152"/>
      <c r="M706" s="157"/>
      <c r="T706" s="158"/>
      <c r="AT706" s="153" t="s">
        <v>148</v>
      </c>
      <c r="AU706" s="153" t="s">
        <v>84</v>
      </c>
      <c r="AV706" s="13" t="s">
        <v>84</v>
      </c>
      <c r="AW706" s="13" t="s">
        <v>31</v>
      </c>
      <c r="AX706" s="13" t="s">
        <v>74</v>
      </c>
      <c r="AY706" s="153" t="s">
        <v>139</v>
      </c>
    </row>
    <row r="707" spans="2:65" s="14" customFormat="1">
      <c r="B707" s="159"/>
      <c r="D707" s="146" t="s">
        <v>148</v>
      </c>
      <c r="E707" s="160" t="s">
        <v>1</v>
      </c>
      <c r="F707" s="161" t="s">
        <v>170</v>
      </c>
      <c r="H707" s="162">
        <v>7.3380000000000001</v>
      </c>
      <c r="I707" s="163"/>
      <c r="L707" s="159"/>
      <c r="M707" s="164"/>
      <c r="T707" s="165"/>
      <c r="AT707" s="160" t="s">
        <v>148</v>
      </c>
      <c r="AU707" s="160" t="s">
        <v>84</v>
      </c>
      <c r="AV707" s="14" t="s">
        <v>146</v>
      </c>
      <c r="AW707" s="14" t="s">
        <v>31</v>
      </c>
      <c r="AX707" s="14" t="s">
        <v>82</v>
      </c>
      <c r="AY707" s="160" t="s">
        <v>139</v>
      </c>
    </row>
    <row r="708" spans="2:65" s="1" customFormat="1" ht="21.75" customHeight="1">
      <c r="B708" s="32"/>
      <c r="C708" s="132" t="s">
        <v>726</v>
      </c>
      <c r="D708" s="132" t="s">
        <v>141</v>
      </c>
      <c r="E708" s="133" t="s">
        <v>727</v>
      </c>
      <c r="F708" s="134" t="s">
        <v>728</v>
      </c>
      <c r="G708" s="135" t="s">
        <v>144</v>
      </c>
      <c r="H708" s="136">
        <v>5.84</v>
      </c>
      <c r="I708" s="137"/>
      <c r="J708" s="138">
        <f>ROUND(I708*H708,2)</f>
        <v>0</v>
      </c>
      <c r="K708" s="134" t="s">
        <v>145</v>
      </c>
      <c r="L708" s="32"/>
      <c r="M708" s="139" t="s">
        <v>1</v>
      </c>
      <c r="N708" s="140" t="s">
        <v>39</v>
      </c>
      <c r="P708" s="141">
        <f>O708*H708</f>
        <v>0</v>
      </c>
      <c r="Q708" s="141">
        <v>0</v>
      </c>
      <c r="R708" s="141">
        <f>Q708*H708</f>
        <v>0</v>
      </c>
      <c r="S708" s="141">
        <v>0.26100000000000001</v>
      </c>
      <c r="T708" s="142">
        <f>S708*H708</f>
        <v>1.52424</v>
      </c>
      <c r="AR708" s="143" t="s">
        <v>146</v>
      </c>
      <c r="AT708" s="143" t="s">
        <v>141</v>
      </c>
      <c r="AU708" s="143" t="s">
        <v>84</v>
      </c>
      <c r="AY708" s="17" t="s">
        <v>139</v>
      </c>
      <c r="BE708" s="144">
        <f>IF(N708="základní",J708,0)</f>
        <v>0</v>
      </c>
      <c r="BF708" s="144">
        <f>IF(N708="snížená",J708,0)</f>
        <v>0</v>
      </c>
      <c r="BG708" s="144">
        <f>IF(N708="zákl. přenesená",J708,0)</f>
        <v>0</v>
      </c>
      <c r="BH708" s="144">
        <f>IF(N708="sníž. přenesená",J708,0)</f>
        <v>0</v>
      </c>
      <c r="BI708" s="144">
        <f>IF(N708="nulová",J708,0)</f>
        <v>0</v>
      </c>
      <c r="BJ708" s="17" t="s">
        <v>82</v>
      </c>
      <c r="BK708" s="144">
        <f>ROUND(I708*H708,2)</f>
        <v>0</v>
      </c>
      <c r="BL708" s="17" t="s">
        <v>146</v>
      </c>
      <c r="BM708" s="143" t="s">
        <v>729</v>
      </c>
    </row>
    <row r="709" spans="2:65" s="12" customFormat="1">
      <c r="B709" s="145"/>
      <c r="D709" s="146" t="s">
        <v>148</v>
      </c>
      <c r="E709" s="147" t="s">
        <v>1</v>
      </c>
      <c r="F709" s="148" t="s">
        <v>723</v>
      </c>
      <c r="H709" s="147" t="s">
        <v>1</v>
      </c>
      <c r="I709" s="149"/>
      <c r="L709" s="145"/>
      <c r="M709" s="150"/>
      <c r="T709" s="151"/>
      <c r="AT709" s="147" t="s">
        <v>148</v>
      </c>
      <c r="AU709" s="147" t="s">
        <v>84</v>
      </c>
      <c r="AV709" s="12" t="s">
        <v>82</v>
      </c>
      <c r="AW709" s="12" t="s">
        <v>31</v>
      </c>
      <c r="AX709" s="12" t="s">
        <v>74</v>
      </c>
      <c r="AY709" s="147" t="s">
        <v>139</v>
      </c>
    </row>
    <row r="710" spans="2:65" s="13" customFormat="1">
      <c r="B710" s="152"/>
      <c r="D710" s="146" t="s">
        <v>148</v>
      </c>
      <c r="E710" s="153" t="s">
        <v>1</v>
      </c>
      <c r="F710" s="154" t="s">
        <v>338</v>
      </c>
      <c r="H710" s="155">
        <v>5.84</v>
      </c>
      <c r="I710" s="156"/>
      <c r="L710" s="152"/>
      <c r="M710" s="157"/>
      <c r="T710" s="158"/>
      <c r="AT710" s="153" t="s">
        <v>148</v>
      </c>
      <c r="AU710" s="153" t="s">
        <v>84</v>
      </c>
      <c r="AV710" s="13" t="s">
        <v>84</v>
      </c>
      <c r="AW710" s="13" t="s">
        <v>31</v>
      </c>
      <c r="AX710" s="13" t="s">
        <v>82</v>
      </c>
      <c r="AY710" s="153" t="s">
        <v>139</v>
      </c>
    </row>
    <row r="711" spans="2:65" s="1" customFormat="1" ht="24.2" customHeight="1">
      <c r="B711" s="32"/>
      <c r="C711" s="132" t="s">
        <v>730</v>
      </c>
      <c r="D711" s="132" t="s">
        <v>141</v>
      </c>
      <c r="E711" s="133" t="s">
        <v>731</v>
      </c>
      <c r="F711" s="134" t="s">
        <v>732</v>
      </c>
      <c r="G711" s="135" t="s">
        <v>164</v>
      </c>
      <c r="H711" s="136">
        <v>1.194</v>
      </c>
      <c r="I711" s="137"/>
      <c r="J711" s="138">
        <f>ROUND(I711*H711,2)</f>
        <v>0</v>
      </c>
      <c r="K711" s="134" t="s">
        <v>145</v>
      </c>
      <c r="L711" s="32"/>
      <c r="M711" s="139" t="s">
        <v>1</v>
      </c>
      <c r="N711" s="140" t="s">
        <v>39</v>
      </c>
      <c r="P711" s="141">
        <f>O711*H711</f>
        <v>0</v>
      </c>
      <c r="Q711" s="141">
        <v>0</v>
      </c>
      <c r="R711" s="141">
        <f>Q711*H711</f>
        <v>0</v>
      </c>
      <c r="S711" s="141">
        <v>1.8</v>
      </c>
      <c r="T711" s="142">
        <f>S711*H711</f>
        <v>2.1492</v>
      </c>
      <c r="AR711" s="143" t="s">
        <v>146</v>
      </c>
      <c r="AT711" s="143" t="s">
        <v>141</v>
      </c>
      <c r="AU711" s="143" t="s">
        <v>84</v>
      </c>
      <c r="AY711" s="17" t="s">
        <v>139</v>
      </c>
      <c r="BE711" s="144">
        <f>IF(N711="základní",J711,0)</f>
        <v>0</v>
      </c>
      <c r="BF711" s="144">
        <f>IF(N711="snížená",J711,0)</f>
        <v>0</v>
      </c>
      <c r="BG711" s="144">
        <f>IF(N711="zákl. přenesená",J711,0)</f>
        <v>0</v>
      </c>
      <c r="BH711" s="144">
        <f>IF(N711="sníž. přenesená",J711,0)</f>
        <v>0</v>
      </c>
      <c r="BI711" s="144">
        <f>IF(N711="nulová",J711,0)</f>
        <v>0</v>
      </c>
      <c r="BJ711" s="17" t="s">
        <v>82</v>
      </c>
      <c r="BK711" s="144">
        <f>ROUND(I711*H711,2)</f>
        <v>0</v>
      </c>
      <c r="BL711" s="17" t="s">
        <v>146</v>
      </c>
      <c r="BM711" s="143" t="s">
        <v>733</v>
      </c>
    </row>
    <row r="712" spans="2:65" s="12" customFormat="1">
      <c r="B712" s="145"/>
      <c r="D712" s="146" t="s">
        <v>148</v>
      </c>
      <c r="E712" s="147" t="s">
        <v>1</v>
      </c>
      <c r="F712" s="148" t="s">
        <v>235</v>
      </c>
      <c r="H712" s="147" t="s">
        <v>1</v>
      </c>
      <c r="I712" s="149"/>
      <c r="L712" s="145"/>
      <c r="M712" s="150"/>
      <c r="T712" s="151"/>
      <c r="AT712" s="147" t="s">
        <v>148</v>
      </c>
      <c r="AU712" s="147" t="s">
        <v>84</v>
      </c>
      <c r="AV712" s="12" t="s">
        <v>82</v>
      </c>
      <c r="AW712" s="12" t="s">
        <v>31</v>
      </c>
      <c r="AX712" s="12" t="s">
        <v>74</v>
      </c>
      <c r="AY712" s="147" t="s">
        <v>139</v>
      </c>
    </row>
    <row r="713" spans="2:65" s="13" customFormat="1">
      <c r="B713" s="152"/>
      <c r="D713" s="146" t="s">
        <v>148</v>
      </c>
      <c r="E713" s="153" t="s">
        <v>1</v>
      </c>
      <c r="F713" s="154" t="s">
        <v>734</v>
      </c>
      <c r="H713" s="155">
        <v>0.59899999999999998</v>
      </c>
      <c r="I713" s="156"/>
      <c r="L713" s="152"/>
      <c r="M713" s="157"/>
      <c r="T713" s="158"/>
      <c r="AT713" s="153" t="s">
        <v>148</v>
      </c>
      <c r="AU713" s="153" t="s">
        <v>84</v>
      </c>
      <c r="AV713" s="13" t="s">
        <v>84</v>
      </c>
      <c r="AW713" s="13" t="s">
        <v>31</v>
      </c>
      <c r="AX713" s="13" t="s">
        <v>74</v>
      </c>
      <c r="AY713" s="153" t="s">
        <v>139</v>
      </c>
    </row>
    <row r="714" spans="2:65" s="12" customFormat="1">
      <c r="B714" s="145"/>
      <c r="D714" s="146" t="s">
        <v>148</v>
      </c>
      <c r="E714" s="147" t="s">
        <v>1</v>
      </c>
      <c r="F714" s="148" t="s">
        <v>373</v>
      </c>
      <c r="H714" s="147" t="s">
        <v>1</v>
      </c>
      <c r="I714" s="149"/>
      <c r="L714" s="145"/>
      <c r="M714" s="150"/>
      <c r="T714" s="151"/>
      <c r="AT714" s="147" t="s">
        <v>148</v>
      </c>
      <c r="AU714" s="147" t="s">
        <v>84</v>
      </c>
      <c r="AV714" s="12" t="s">
        <v>82</v>
      </c>
      <c r="AW714" s="12" t="s">
        <v>31</v>
      </c>
      <c r="AX714" s="12" t="s">
        <v>74</v>
      </c>
      <c r="AY714" s="147" t="s">
        <v>139</v>
      </c>
    </row>
    <row r="715" spans="2:65" s="13" customFormat="1">
      <c r="B715" s="152"/>
      <c r="D715" s="146" t="s">
        <v>148</v>
      </c>
      <c r="E715" s="153" t="s">
        <v>1</v>
      </c>
      <c r="F715" s="154" t="s">
        <v>249</v>
      </c>
      <c r="H715" s="155">
        <v>0.59499999999999997</v>
      </c>
      <c r="I715" s="156"/>
      <c r="L715" s="152"/>
      <c r="M715" s="157"/>
      <c r="T715" s="158"/>
      <c r="AT715" s="153" t="s">
        <v>148</v>
      </c>
      <c r="AU715" s="153" t="s">
        <v>84</v>
      </c>
      <c r="AV715" s="13" t="s">
        <v>84</v>
      </c>
      <c r="AW715" s="13" t="s">
        <v>31</v>
      </c>
      <c r="AX715" s="13" t="s">
        <v>74</v>
      </c>
      <c r="AY715" s="153" t="s">
        <v>139</v>
      </c>
    </row>
    <row r="716" spans="2:65" s="14" customFormat="1">
      <c r="B716" s="159"/>
      <c r="D716" s="146" t="s">
        <v>148</v>
      </c>
      <c r="E716" s="160" t="s">
        <v>1</v>
      </c>
      <c r="F716" s="161" t="s">
        <v>170</v>
      </c>
      <c r="H716" s="162">
        <v>1.194</v>
      </c>
      <c r="I716" s="163"/>
      <c r="L716" s="159"/>
      <c r="M716" s="164"/>
      <c r="T716" s="165"/>
      <c r="AT716" s="160" t="s">
        <v>148</v>
      </c>
      <c r="AU716" s="160" t="s">
        <v>84</v>
      </c>
      <c r="AV716" s="14" t="s">
        <v>146</v>
      </c>
      <c r="AW716" s="14" t="s">
        <v>31</v>
      </c>
      <c r="AX716" s="14" t="s">
        <v>82</v>
      </c>
      <c r="AY716" s="160" t="s">
        <v>139</v>
      </c>
    </row>
    <row r="717" spans="2:65" s="1" customFormat="1" ht="37.9" customHeight="1">
      <c r="B717" s="32"/>
      <c r="C717" s="132" t="s">
        <v>735</v>
      </c>
      <c r="D717" s="132" t="s">
        <v>141</v>
      </c>
      <c r="E717" s="133" t="s">
        <v>736</v>
      </c>
      <c r="F717" s="134" t="s">
        <v>737</v>
      </c>
      <c r="G717" s="135" t="s">
        <v>164</v>
      </c>
      <c r="H717" s="136">
        <v>1.5549999999999999</v>
      </c>
      <c r="I717" s="137"/>
      <c r="J717" s="138">
        <f>ROUND(I717*H717,2)</f>
        <v>0</v>
      </c>
      <c r="K717" s="134" t="s">
        <v>145</v>
      </c>
      <c r="L717" s="32"/>
      <c r="M717" s="139" t="s">
        <v>1</v>
      </c>
      <c r="N717" s="140" t="s">
        <v>39</v>
      </c>
      <c r="P717" s="141">
        <f>O717*H717</f>
        <v>0</v>
      </c>
      <c r="Q717" s="141">
        <v>0</v>
      </c>
      <c r="R717" s="141">
        <f>Q717*H717</f>
        <v>0</v>
      </c>
      <c r="S717" s="141">
        <v>2.2000000000000002</v>
      </c>
      <c r="T717" s="142">
        <f>S717*H717</f>
        <v>3.4210000000000003</v>
      </c>
      <c r="AR717" s="143" t="s">
        <v>146</v>
      </c>
      <c r="AT717" s="143" t="s">
        <v>141</v>
      </c>
      <c r="AU717" s="143" t="s">
        <v>84</v>
      </c>
      <c r="AY717" s="17" t="s">
        <v>139</v>
      </c>
      <c r="BE717" s="144">
        <f>IF(N717="základní",J717,0)</f>
        <v>0</v>
      </c>
      <c r="BF717" s="144">
        <f>IF(N717="snížená",J717,0)</f>
        <v>0</v>
      </c>
      <c r="BG717" s="144">
        <f>IF(N717="zákl. přenesená",J717,0)</f>
        <v>0</v>
      </c>
      <c r="BH717" s="144">
        <f>IF(N717="sníž. přenesená",J717,0)</f>
        <v>0</v>
      </c>
      <c r="BI717" s="144">
        <f>IF(N717="nulová",J717,0)</f>
        <v>0</v>
      </c>
      <c r="BJ717" s="17" t="s">
        <v>82</v>
      </c>
      <c r="BK717" s="144">
        <f>ROUND(I717*H717,2)</f>
        <v>0</v>
      </c>
      <c r="BL717" s="17" t="s">
        <v>146</v>
      </c>
      <c r="BM717" s="143" t="s">
        <v>738</v>
      </c>
    </row>
    <row r="718" spans="2:65" s="12" customFormat="1">
      <c r="B718" s="145"/>
      <c r="D718" s="146" t="s">
        <v>148</v>
      </c>
      <c r="E718" s="147" t="s">
        <v>1</v>
      </c>
      <c r="F718" s="148" t="s">
        <v>739</v>
      </c>
      <c r="H718" s="147" t="s">
        <v>1</v>
      </c>
      <c r="I718" s="149"/>
      <c r="L718" s="145"/>
      <c r="M718" s="150"/>
      <c r="T718" s="151"/>
      <c r="AT718" s="147" t="s">
        <v>148</v>
      </c>
      <c r="AU718" s="147" t="s">
        <v>84</v>
      </c>
      <c r="AV718" s="12" t="s">
        <v>82</v>
      </c>
      <c r="AW718" s="12" t="s">
        <v>31</v>
      </c>
      <c r="AX718" s="12" t="s">
        <v>74</v>
      </c>
      <c r="AY718" s="147" t="s">
        <v>139</v>
      </c>
    </row>
    <row r="719" spans="2:65" s="13" customFormat="1">
      <c r="B719" s="152"/>
      <c r="D719" s="146" t="s">
        <v>148</v>
      </c>
      <c r="E719" s="153" t="s">
        <v>1</v>
      </c>
      <c r="F719" s="154" t="s">
        <v>642</v>
      </c>
      <c r="H719" s="155">
        <v>0.94199999999999995</v>
      </c>
      <c r="I719" s="156"/>
      <c r="L719" s="152"/>
      <c r="M719" s="157"/>
      <c r="T719" s="158"/>
      <c r="AT719" s="153" t="s">
        <v>148</v>
      </c>
      <c r="AU719" s="153" t="s">
        <v>84</v>
      </c>
      <c r="AV719" s="13" t="s">
        <v>84</v>
      </c>
      <c r="AW719" s="13" t="s">
        <v>31</v>
      </c>
      <c r="AX719" s="13" t="s">
        <v>74</v>
      </c>
      <c r="AY719" s="153" t="s">
        <v>139</v>
      </c>
    </row>
    <row r="720" spans="2:65" s="13" customFormat="1">
      <c r="B720" s="152"/>
      <c r="D720" s="146" t="s">
        <v>148</v>
      </c>
      <c r="E720" s="153" t="s">
        <v>1</v>
      </c>
      <c r="F720" s="154" t="s">
        <v>643</v>
      </c>
      <c r="H720" s="155">
        <v>0.96799999999999997</v>
      </c>
      <c r="I720" s="156"/>
      <c r="L720" s="152"/>
      <c r="M720" s="157"/>
      <c r="T720" s="158"/>
      <c r="AT720" s="153" t="s">
        <v>148</v>
      </c>
      <c r="AU720" s="153" t="s">
        <v>84</v>
      </c>
      <c r="AV720" s="13" t="s">
        <v>84</v>
      </c>
      <c r="AW720" s="13" t="s">
        <v>31</v>
      </c>
      <c r="AX720" s="13" t="s">
        <v>74</v>
      </c>
      <c r="AY720" s="153" t="s">
        <v>139</v>
      </c>
    </row>
    <row r="721" spans="2:65" s="12" customFormat="1">
      <c r="B721" s="145"/>
      <c r="D721" s="146" t="s">
        <v>148</v>
      </c>
      <c r="E721" s="147" t="s">
        <v>1</v>
      </c>
      <c r="F721" s="148" t="s">
        <v>740</v>
      </c>
      <c r="H721" s="147" t="s">
        <v>1</v>
      </c>
      <c r="I721" s="149"/>
      <c r="L721" s="145"/>
      <c r="M721" s="150"/>
      <c r="T721" s="151"/>
      <c r="AT721" s="147" t="s">
        <v>148</v>
      </c>
      <c r="AU721" s="147" t="s">
        <v>84</v>
      </c>
      <c r="AV721" s="12" t="s">
        <v>82</v>
      </c>
      <c r="AW721" s="12" t="s">
        <v>31</v>
      </c>
      <c r="AX721" s="12" t="s">
        <v>74</v>
      </c>
      <c r="AY721" s="147" t="s">
        <v>139</v>
      </c>
    </row>
    <row r="722" spans="2:65" s="13" customFormat="1">
      <c r="B722" s="152"/>
      <c r="D722" s="146" t="s">
        <v>148</v>
      </c>
      <c r="E722" s="153" t="s">
        <v>1</v>
      </c>
      <c r="F722" s="154" t="s">
        <v>741</v>
      </c>
      <c r="H722" s="155">
        <v>-0.35499999999999998</v>
      </c>
      <c r="I722" s="156"/>
      <c r="L722" s="152"/>
      <c r="M722" s="157"/>
      <c r="T722" s="158"/>
      <c r="AT722" s="153" t="s">
        <v>148</v>
      </c>
      <c r="AU722" s="153" t="s">
        <v>84</v>
      </c>
      <c r="AV722" s="13" t="s">
        <v>84</v>
      </c>
      <c r="AW722" s="13" t="s">
        <v>31</v>
      </c>
      <c r="AX722" s="13" t="s">
        <v>74</v>
      </c>
      <c r="AY722" s="153" t="s">
        <v>139</v>
      </c>
    </row>
    <row r="723" spans="2:65" s="14" customFormat="1">
      <c r="B723" s="159"/>
      <c r="D723" s="146" t="s">
        <v>148</v>
      </c>
      <c r="E723" s="160" t="s">
        <v>1</v>
      </c>
      <c r="F723" s="161" t="s">
        <v>170</v>
      </c>
      <c r="H723" s="162">
        <v>1.5549999999999999</v>
      </c>
      <c r="I723" s="163"/>
      <c r="L723" s="159"/>
      <c r="M723" s="164"/>
      <c r="T723" s="165"/>
      <c r="AT723" s="160" t="s">
        <v>148</v>
      </c>
      <c r="AU723" s="160" t="s">
        <v>84</v>
      </c>
      <c r="AV723" s="14" t="s">
        <v>146</v>
      </c>
      <c r="AW723" s="14" t="s">
        <v>31</v>
      </c>
      <c r="AX723" s="14" t="s">
        <v>82</v>
      </c>
      <c r="AY723" s="160" t="s">
        <v>139</v>
      </c>
    </row>
    <row r="724" spans="2:65" s="1" customFormat="1" ht="33" customHeight="1">
      <c r="B724" s="32"/>
      <c r="C724" s="132" t="s">
        <v>742</v>
      </c>
      <c r="D724" s="132" t="s">
        <v>141</v>
      </c>
      <c r="E724" s="133" t="s">
        <v>743</v>
      </c>
      <c r="F724" s="134" t="s">
        <v>744</v>
      </c>
      <c r="G724" s="135" t="s">
        <v>164</v>
      </c>
      <c r="H724" s="136">
        <v>1.5549999999999999</v>
      </c>
      <c r="I724" s="137"/>
      <c r="J724" s="138">
        <f>ROUND(I724*H724,2)</f>
        <v>0</v>
      </c>
      <c r="K724" s="134" t="s">
        <v>145</v>
      </c>
      <c r="L724" s="32"/>
      <c r="M724" s="139" t="s">
        <v>1</v>
      </c>
      <c r="N724" s="140" t="s">
        <v>39</v>
      </c>
      <c r="P724" s="141">
        <f>O724*H724</f>
        <v>0</v>
      </c>
      <c r="Q724" s="141">
        <v>0</v>
      </c>
      <c r="R724" s="141">
        <f>Q724*H724</f>
        <v>0</v>
      </c>
      <c r="S724" s="141">
        <v>2.9000000000000001E-2</v>
      </c>
      <c r="T724" s="142">
        <f>S724*H724</f>
        <v>4.5095000000000003E-2</v>
      </c>
      <c r="AR724" s="143" t="s">
        <v>146</v>
      </c>
      <c r="AT724" s="143" t="s">
        <v>141</v>
      </c>
      <c r="AU724" s="143" t="s">
        <v>84</v>
      </c>
      <c r="AY724" s="17" t="s">
        <v>139</v>
      </c>
      <c r="BE724" s="144">
        <f>IF(N724="základní",J724,0)</f>
        <v>0</v>
      </c>
      <c r="BF724" s="144">
        <f>IF(N724="snížená",J724,0)</f>
        <v>0</v>
      </c>
      <c r="BG724" s="144">
        <f>IF(N724="zákl. přenesená",J724,0)</f>
        <v>0</v>
      </c>
      <c r="BH724" s="144">
        <f>IF(N724="sníž. přenesená",J724,0)</f>
        <v>0</v>
      </c>
      <c r="BI724" s="144">
        <f>IF(N724="nulová",J724,0)</f>
        <v>0</v>
      </c>
      <c r="BJ724" s="17" t="s">
        <v>82</v>
      </c>
      <c r="BK724" s="144">
        <f>ROUND(I724*H724,2)</f>
        <v>0</v>
      </c>
      <c r="BL724" s="17" t="s">
        <v>146</v>
      </c>
      <c r="BM724" s="143" t="s">
        <v>745</v>
      </c>
    </row>
    <row r="725" spans="2:65" s="1" customFormat="1" ht="24.2" customHeight="1">
      <c r="B725" s="32"/>
      <c r="C725" s="132" t="s">
        <v>746</v>
      </c>
      <c r="D725" s="132" t="s">
        <v>141</v>
      </c>
      <c r="E725" s="133" t="s">
        <v>747</v>
      </c>
      <c r="F725" s="134" t="s">
        <v>748</v>
      </c>
      <c r="G725" s="135" t="s">
        <v>144</v>
      </c>
      <c r="H725" s="136">
        <v>16.09</v>
      </c>
      <c r="I725" s="137"/>
      <c r="J725" s="138">
        <f>ROUND(I725*H725,2)</f>
        <v>0</v>
      </c>
      <c r="K725" s="134" t="s">
        <v>145</v>
      </c>
      <c r="L725" s="32"/>
      <c r="M725" s="139" t="s">
        <v>1</v>
      </c>
      <c r="N725" s="140" t="s">
        <v>39</v>
      </c>
      <c r="P725" s="141">
        <f>O725*H725</f>
        <v>0</v>
      </c>
      <c r="Q725" s="141">
        <v>0</v>
      </c>
      <c r="R725" s="141">
        <f>Q725*H725</f>
        <v>0</v>
      </c>
      <c r="S725" s="141">
        <v>3.5000000000000003E-2</v>
      </c>
      <c r="T725" s="142">
        <f>S725*H725</f>
        <v>0.56315000000000004</v>
      </c>
      <c r="AR725" s="143" t="s">
        <v>146</v>
      </c>
      <c r="AT725" s="143" t="s">
        <v>141</v>
      </c>
      <c r="AU725" s="143" t="s">
        <v>84</v>
      </c>
      <c r="AY725" s="17" t="s">
        <v>139</v>
      </c>
      <c r="BE725" s="144">
        <f>IF(N725="základní",J725,0)</f>
        <v>0</v>
      </c>
      <c r="BF725" s="144">
        <f>IF(N725="snížená",J725,0)</f>
        <v>0</v>
      </c>
      <c r="BG725" s="144">
        <f>IF(N725="zákl. přenesená",J725,0)</f>
        <v>0</v>
      </c>
      <c r="BH725" s="144">
        <f>IF(N725="sníž. přenesená",J725,0)</f>
        <v>0</v>
      </c>
      <c r="BI725" s="144">
        <f>IF(N725="nulová",J725,0)</f>
        <v>0</v>
      </c>
      <c r="BJ725" s="17" t="s">
        <v>82</v>
      </c>
      <c r="BK725" s="144">
        <f>ROUND(I725*H725,2)</f>
        <v>0</v>
      </c>
      <c r="BL725" s="17" t="s">
        <v>146</v>
      </c>
      <c r="BM725" s="143" t="s">
        <v>749</v>
      </c>
    </row>
    <row r="726" spans="2:65" s="12" customFormat="1">
      <c r="B726" s="145"/>
      <c r="D726" s="146" t="s">
        <v>148</v>
      </c>
      <c r="E726" s="147" t="s">
        <v>1</v>
      </c>
      <c r="F726" s="148" t="s">
        <v>426</v>
      </c>
      <c r="H726" s="147" t="s">
        <v>1</v>
      </c>
      <c r="I726" s="149"/>
      <c r="L726" s="145"/>
      <c r="M726" s="150"/>
      <c r="T726" s="151"/>
      <c r="AT726" s="147" t="s">
        <v>148</v>
      </c>
      <c r="AU726" s="147" t="s">
        <v>84</v>
      </c>
      <c r="AV726" s="12" t="s">
        <v>82</v>
      </c>
      <c r="AW726" s="12" t="s">
        <v>31</v>
      </c>
      <c r="AX726" s="12" t="s">
        <v>74</v>
      </c>
      <c r="AY726" s="147" t="s">
        <v>139</v>
      </c>
    </row>
    <row r="727" spans="2:65" s="13" customFormat="1">
      <c r="B727" s="152"/>
      <c r="D727" s="146" t="s">
        <v>148</v>
      </c>
      <c r="E727" s="153" t="s">
        <v>1</v>
      </c>
      <c r="F727" s="154" t="s">
        <v>427</v>
      </c>
      <c r="H727" s="155">
        <v>1.2</v>
      </c>
      <c r="I727" s="156"/>
      <c r="L727" s="152"/>
      <c r="M727" s="157"/>
      <c r="T727" s="158"/>
      <c r="AT727" s="153" t="s">
        <v>148</v>
      </c>
      <c r="AU727" s="153" t="s">
        <v>84</v>
      </c>
      <c r="AV727" s="13" t="s">
        <v>84</v>
      </c>
      <c r="AW727" s="13" t="s">
        <v>31</v>
      </c>
      <c r="AX727" s="13" t="s">
        <v>74</v>
      </c>
      <c r="AY727" s="153" t="s">
        <v>139</v>
      </c>
    </row>
    <row r="728" spans="2:65" s="12" customFormat="1">
      <c r="B728" s="145"/>
      <c r="D728" s="146" t="s">
        <v>148</v>
      </c>
      <c r="E728" s="147" t="s">
        <v>1</v>
      </c>
      <c r="F728" s="148" t="s">
        <v>750</v>
      </c>
      <c r="H728" s="147" t="s">
        <v>1</v>
      </c>
      <c r="I728" s="149"/>
      <c r="L728" s="145"/>
      <c r="M728" s="150"/>
      <c r="T728" s="151"/>
      <c r="AT728" s="147" t="s">
        <v>148</v>
      </c>
      <c r="AU728" s="147" t="s">
        <v>84</v>
      </c>
      <c r="AV728" s="12" t="s">
        <v>82</v>
      </c>
      <c r="AW728" s="12" t="s">
        <v>31</v>
      </c>
      <c r="AX728" s="12" t="s">
        <v>74</v>
      </c>
      <c r="AY728" s="147" t="s">
        <v>139</v>
      </c>
    </row>
    <row r="729" spans="2:65" s="13" customFormat="1">
      <c r="B729" s="152"/>
      <c r="D729" s="146" t="s">
        <v>148</v>
      </c>
      <c r="E729" s="153" t="s">
        <v>1</v>
      </c>
      <c r="F729" s="154" t="s">
        <v>751</v>
      </c>
      <c r="H729" s="155">
        <v>11.76</v>
      </c>
      <c r="I729" s="156"/>
      <c r="L729" s="152"/>
      <c r="M729" s="157"/>
      <c r="T729" s="158"/>
      <c r="AT729" s="153" t="s">
        <v>148</v>
      </c>
      <c r="AU729" s="153" t="s">
        <v>84</v>
      </c>
      <c r="AV729" s="13" t="s">
        <v>84</v>
      </c>
      <c r="AW729" s="13" t="s">
        <v>31</v>
      </c>
      <c r="AX729" s="13" t="s">
        <v>74</v>
      </c>
      <c r="AY729" s="153" t="s">
        <v>139</v>
      </c>
    </row>
    <row r="730" spans="2:65" s="12" customFormat="1">
      <c r="B730" s="145"/>
      <c r="D730" s="146" t="s">
        <v>148</v>
      </c>
      <c r="E730" s="147" t="s">
        <v>1</v>
      </c>
      <c r="F730" s="148" t="s">
        <v>752</v>
      </c>
      <c r="H730" s="147" t="s">
        <v>1</v>
      </c>
      <c r="I730" s="149"/>
      <c r="L730" s="145"/>
      <c r="M730" s="150"/>
      <c r="T730" s="151"/>
      <c r="AT730" s="147" t="s">
        <v>148</v>
      </c>
      <c r="AU730" s="147" t="s">
        <v>84</v>
      </c>
      <c r="AV730" s="12" t="s">
        <v>82</v>
      </c>
      <c r="AW730" s="12" t="s">
        <v>31</v>
      </c>
      <c r="AX730" s="12" t="s">
        <v>74</v>
      </c>
      <c r="AY730" s="147" t="s">
        <v>139</v>
      </c>
    </row>
    <row r="731" spans="2:65" s="13" customFormat="1">
      <c r="B731" s="152"/>
      <c r="D731" s="146" t="s">
        <v>148</v>
      </c>
      <c r="E731" s="153" t="s">
        <v>1</v>
      </c>
      <c r="F731" s="154" t="s">
        <v>753</v>
      </c>
      <c r="H731" s="155">
        <v>1.48</v>
      </c>
      <c r="I731" s="156"/>
      <c r="L731" s="152"/>
      <c r="M731" s="157"/>
      <c r="T731" s="158"/>
      <c r="AT731" s="153" t="s">
        <v>148</v>
      </c>
      <c r="AU731" s="153" t="s">
        <v>84</v>
      </c>
      <c r="AV731" s="13" t="s">
        <v>84</v>
      </c>
      <c r="AW731" s="13" t="s">
        <v>31</v>
      </c>
      <c r="AX731" s="13" t="s">
        <v>74</v>
      </c>
      <c r="AY731" s="153" t="s">
        <v>139</v>
      </c>
    </row>
    <row r="732" spans="2:65" s="12" customFormat="1">
      <c r="B732" s="145"/>
      <c r="D732" s="146" t="s">
        <v>148</v>
      </c>
      <c r="E732" s="147" t="s">
        <v>1</v>
      </c>
      <c r="F732" s="148" t="s">
        <v>754</v>
      </c>
      <c r="H732" s="147" t="s">
        <v>1</v>
      </c>
      <c r="I732" s="149"/>
      <c r="L732" s="145"/>
      <c r="M732" s="150"/>
      <c r="T732" s="151"/>
      <c r="AT732" s="147" t="s">
        <v>148</v>
      </c>
      <c r="AU732" s="147" t="s">
        <v>84</v>
      </c>
      <c r="AV732" s="12" t="s">
        <v>82</v>
      </c>
      <c r="AW732" s="12" t="s">
        <v>31</v>
      </c>
      <c r="AX732" s="12" t="s">
        <v>74</v>
      </c>
      <c r="AY732" s="147" t="s">
        <v>139</v>
      </c>
    </row>
    <row r="733" spans="2:65" s="13" customFormat="1">
      <c r="B733" s="152"/>
      <c r="D733" s="146" t="s">
        <v>148</v>
      </c>
      <c r="E733" s="153" t="s">
        <v>1</v>
      </c>
      <c r="F733" s="154" t="s">
        <v>755</v>
      </c>
      <c r="H733" s="155">
        <v>1.65</v>
      </c>
      <c r="I733" s="156"/>
      <c r="L733" s="152"/>
      <c r="M733" s="157"/>
      <c r="T733" s="158"/>
      <c r="AT733" s="153" t="s">
        <v>148</v>
      </c>
      <c r="AU733" s="153" t="s">
        <v>84</v>
      </c>
      <c r="AV733" s="13" t="s">
        <v>84</v>
      </c>
      <c r="AW733" s="13" t="s">
        <v>31</v>
      </c>
      <c r="AX733" s="13" t="s">
        <v>74</v>
      </c>
      <c r="AY733" s="153" t="s">
        <v>139</v>
      </c>
    </row>
    <row r="734" spans="2:65" s="14" customFormat="1">
      <c r="B734" s="159"/>
      <c r="D734" s="146" t="s">
        <v>148</v>
      </c>
      <c r="E734" s="160" t="s">
        <v>1</v>
      </c>
      <c r="F734" s="161" t="s">
        <v>170</v>
      </c>
      <c r="H734" s="162">
        <v>16.09</v>
      </c>
      <c r="I734" s="163"/>
      <c r="L734" s="159"/>
      <c r="M734" s="164"/>
      <c r="T734" s="165"/>
      <c r="AT734" s="160" t="s">
        <v>148</v>
      </c>
      <c r="AU734" s="160" t="s">
        <v>84</v>
      </c>
      <c r="AV734" s="14" t="s">
        <v>146</v>
      </c>
      <c r="AW734" s="14" t="s">
        <v>31</v>
      </c>
      <c r="AX734" s="14" t="s">
        <v>82</v>
      </c>
      <c r="AY734" s="160" t="s">
        <v>139</v>
      </c>
    </row>
    <row r="735" spans="2:65" s="1" customFormat="1" ht="33" customHeight="1">
      <c r="B735" s="32"/>
      <c r="C735" s="132" t="s">
        <v>756</v>
      </c>
      <c r="D735" s="132" t="s">
        <v>141</v>
      </c>
      <c r="E735" s="133" t="s">
        <v>757</v>
      </c>
      <c r="F735" s="134" t="s">
        <v>758</v>
      </c>
      <c r="G735" s="135" t="s">
        <v>144</v>
      </c>
      <c r="H735" s="136">
        <v>51.99</v>
      </c>
      <c r="I735" s="137"/>
      <c r="J735" s="138">
        <f>ROUND(I735*H735,2)</f>
        <v>0</v>
      </c>
      <c r="K735" s="134" t="s">
        <v>145</v>
      </c>
      <c r="L735" s="32"/>
      <c r="M735" s="139" t="s">
        <v>1</v>
      </c>
      <c r="N735" s="140" t="s">
        <v>39</v>
      </c>
      <c r="P735" s="141">
        <f>O735*H735</f>
        <v>0</v>
      </c>
      <c r="Q735" s="141">
        <v>0</v>
      </c>
      <c r="R735" s="141">
        <f>Q735*H735</f>
        <v>0</v>
      </c>
      <c r="S735" s="141">
        <v>5.8999999999999997E-2</v>
      </c>
      <c r="T735" s="142">
        <f>S735*H735</f>
        <v>3.0674099999999997</v>
      </c>
      <c r="AR735" s="143" t="s">
        <v>146</v>
      </c>
      <c r="AT735" s="143" t="s">
        <v>141</v>
      </c>
      <c r="AU735" s="143" t="s">
        <v>84</v>
      </c>
      <c r="AY735" s="17" t="s">
        <v>139</v>
      </c>
      <c r="BE735" s="144">
        <f>IF(N735="základní",J735,0)</f>
        <v>0</v>
      </c>
      <c r="BF735" s="144">
        <f>IF(N735="snížená",J735,0)</f>
        <v>0</v>
      </c>
      <c r="BG735" s="144">
        <f>IF(N735="zákl. přenesená",J735,0)</f>
        <v>0</v>
      </c>
      <c r="BH735" s="144">
        <f>IF(N735="sníž. přenesená",J735,0)</f>
        <v>0</v>
      </c>
      <c r="BI735" s="144">
        <f>IF(N735="nulová",J735,0)</f>
        <v>0</v>
      </c>
      <c r="BJ735" s="17" t="s">
        <v>82</v>
      </c>
      <c r="BK735" s="144">
        <f>ROUND(I735*H735,2)</f>
        <v>0</v>
      </c>
      <c r="BL735" s="17" t="s">
        <v>146</v>
      </c>
      <c r="BM735" s="143" t="s">
        <v>759</v>
      </c>
    </row>
    <row r="736" spans="2:65" s="12" customFormat="1">
      <c r="B736" s="145"/>
      <c r="D736" s="146" t="s">
        <v>148</v>
      </c>
      <c r="E736" s="147" t="s">
        <v>1</v>
      </c>
      <c r="F736" s="148" t="s">
        <v>760</v>
      </c>
      <c r="H736" s="147" t="s">
        <v>1</v>
      </c>
      <c r="I736" s="149"/>
      <c r="L736" s="145"/>
      <c r="M736" s="150"/>
      <c r="T736" s="151"/>
      <c r="AT736" s="147" t="s">
        <v>148</v>
      </c>
      <c r="AU736" s="147" t="s">
        <v>84</v>
      </c>
      <c r="AV736" s="12" t="s">
        <v>82</v>
      </c>
      <c r="AW736" s="12" t="s">
        <v>31</v>
      </c>
      <c r="AX736" s="12" t="s">
        <v>74</v>
      </c>
      <c r="AY736" s="147" t="s">
        <v>139</v>
      </c>
    </row>
    <row r="737" spans="2:65" s="13" customFormat="1">
      <c r="B737" s="152"/>
      <c r="D737" s="146" t="s">
        <v>148</v>
      </c>
      <c r="E737" s="153" t="s">
        <v>1</v>
      </c>
      <c r="F737" s="154" t="s">
        <v>761</v>
      </c>
      <c r="H737" s="155">
        <v>27.51</v>
      </c>
      <c r="I737" s="156"/>
      <c r="L737" s="152"/>
      <c r="M737" s="157"/>
      <c r="T737" s="158"/>
      <c r="AT737" s="153" t="s">
        <v>148</v>
      </c>
      <c r="AU737" s="153" t="s">
        <v>84</v>
      </c>
      <c r="AV737" s="13" t="s">
        <v>84</v>
      </c>
      <c r="AW737" s="13" t="s">
        <v>31</v>
      </c>
      <c r="AX737" s="13" t="s">
        <v>74</v>
      </c>
      <c r="AY737" s="153" t="s">
        <v>139</v>
      </c>
    </row>
    <row r="738" spans="2:65" s="12" customFormat="1">
      <c r="B738" s="145"/>
      <c r="D738" s="146" t="s">
        <v>148</v>
      </c>
      <c r="E738" s="147" t="s">
        <v>1</v>
      </c>
      <c r="F738" s="148" t="s">
        <v>762</v>
      </c>
      <c r="H738" s="147" t="s">
        <v>1</v>
      </c>
      <c r="I738" s="149"/>
      <c r="L738" s="145"/>
      <c r="M738" s="150"/>
      <c r="T738" s="151"/>
      <c r="AT738" s="147" t="s">
        <v>148</v>
      </c>
      <c r="AU738" s="147" t="s">
        <v>84</v>
      </c>
      <c r="AV738" s="12" t="s">
        <v>82</v>
      </c>
      <c r="AW738" s="12" t="s">
        <v>31</v>
      </c>
      <c r="AX738" s="12" t="s">
        <v>74</v>
      </c>
      <c r="AY738" s="147" t="s">
        <v>139</v>
      </c>
    </row>
    <row r="739" spans="2:65" s="13" customFormat="1">
      <c r="B739" s="152"/>
      <c r="D739" s="146" t="s">
        <v>148</v>
      </c>
      <c r="E739" s="153" t="s">
        <v>1</v>
      </c>
      <c r="F739" s="154" t="s">
        <v>433</v>
      </c>
      <c r="H739" s="155">
        <v>16.45</v>
      </c>
      <c r="I739" s="156"/>
      <c r="L739" s="152"/>
      <c r="M739" s="157"/>
      <c r="T739" s="158"/>
      <c r="AT739" s="153" t="s">
        <v>148</v>
      </c>
      <c r="AU739" s="153" t="s">
        <v>84</v>
      </c>
      <c r="AV739" s="13" t="s">
        <v>84</v>
      </c>
      <c r="AW739" s="13" t="s">
        <v>31</v>
      </c>
      <c r="AX739" s="13" t="s">
        <v>74</v>
      </c>
      <c r="AY739" s="153" t="s">
        <v>139</v>
      </c>
    </row>
    <row r="740" spans="2:65" s="12" customFormat="1">
      <c r="B740" s="145"/>
      <c r="D740" s="146" t="s">
        <v>148</v>
      </c>
      <c r="E740" s="147" t="s">
        <v>1</v>
      </c>
      <c r="F740" s="148" t="s">
        <v>763</v>
      </c>
      <c r="H740" s="147" t="s">
        <v>1</v>
      </c>
      <c r="I740" s="149"/>
      <c r="L740" s="145"/>
      <c r="M740" s="150"/>
      <c r="T740" s="151"/>
      <c r="AT740" s="147" t="s">
        <v>148</v>
      </c>
      <c r="AU740" s="147" t="s">
        <v>84</v>
      </c>
      <c r="AV740" s="12" t="s">
        <v>82</v>
      </c>
      <c r="AW740" s="12" t="s">
        <v>31</v>
      </c>
      <c r="AX740" s="12" t="s">
        <v>74</v>
      </c>
      <c r="AY740" s="147" t="s">
        <v>139</v>
      </c>
    </row>
    <row r="741" spans="2:65" s="13" customFormat="1">
      <c r="B741" s="152"/>
      <c r="D741" s="146" t="s">
        <v>148</v>
      </c>
      <c r="E741" s="153" t="s">
        <v>1</v>
      </c>
      <c r="F741" s="154" t="s">
        <v>764</v>
      </c>
      <c r="H741" s="155">
        <v>8.0299999999999994</v>
      </c>
      <c r="I741" s="156"/>
      <c r="L741" s="152"/>
      <c r="M741" s="157"/>
      <c r="T741" s="158"/>
      <c r="AT741" s="153" t="s">
        <v>148</v>
      </c>
      <c r="AU741" s="153" t="s">
        <v>84</v>
      </c>
      <c r="AV741" s="13" t="s">
        <v>84</v>
      </c>
      <c r="AW741" s="13" t="s">
        <v>31</v>
      </c>
      <c r="AX741" s="13" t="s">
        <v>74</v>
      </c>
      <c r="AY741" s="153" t="s">
        <v>139</v>
      </c>
    </row>
    <row r="742" spans="2:65" s="14" customFormat="1">
      <c r="B742" s="159"/>
      <c r="D742" s="146" t="s">
        <v>148</v>
      </c>
      <c r="E742" s="160" t="s">
        <v>1</v>
      </c>
      <c r="F742" s="161" t="s">
        <v>170</v>
      </c>
      <c r="H742" s="162">
        <v>51.99</v>
      </c>
      <c r="I742" s="163"/>
      <c r="L742" s="159"/>
      <c r="M742" s="164"/>
      <c r="T742" s="165"/>
      <c r="AT742" s="160" t="s">
        <v>148</v>
      </c>
      <c r="AU742" s="160" t="s">
        <v>84</v>
      </c>
      <c r="AV742" s="14" t="s">
        <v>146</v>
      </c>
      <c r="AW742" s="14" t="s">
        <v>31</v>
      </c>
      <c r="AX742" s="14" t="s">
        <v>82</v>
      </c>
      <c r="AY742" s="160" t="s">
        <v>139</v>
      </c>
    </row>
    <row r="743" spans="2:65" s="1" customFormat="1" ht="16.5" customHeight="1">
      <c r="B743" s="32"/>
      <c r="C743" s="132" t="s">
        <v>765</v>
      </c>
      <c r="D743" s="132" t="s">
        <v>141</v>
      </c>
      <c r="E743" s="133" t="s">
        <v>766</v>
      </c>
      <c r="F743" s="134" t="s">
        <v>767</v>
      </c>
      <c r="G743" s="135" t="s">
        <v>159</v>
      </c>
      <c r="H743" s="136">
        <v>52.04</v>
      </c>
      <c r="I743" s="137"/>
      <c r="J743" s="138">
        <f>ROUND(I743*H743,2)</f>
        <v>0</v>
      </c>
      <c r="K743" s="134" t="s">
        <v>145</v>
      </c>
      <c r="L743" s="32"/>
      <c r="M743" s="139" t="s">
        <v>1</v>
      </c>
      <c r="N743" s="140" t="s">
        <v>39</v>
      </c>
      <c r="P743" s="141">
        <f>O743*H743</f>
        <v>0</v>
      </c>
      <c r="Q743" s="141">
        <v>0</v>
      </c>
      <c r="R743" s="141">
        <f>Q743*H743</f>
        <v>0</v>
      </c>
      <c r="S743" s="141">
        <v>8.9999999999999993E-3</v>
      </c>
      <c r="T743" s="142">
        <f>S743*H743</f>
        <v>0.46835999999999994</v>
      </c>
      <c r="AR743" s="143" t="s">
        <v>146</v>
      </c>
      <c r="AT743" s="143" t="s">
        <v>141</v>
      </c>
      <c r="AU743" s="143" t="s">
        <v>84</v>
      </c>
      <c r="AY743" s="17" t="s">
        <v>139</v>
      </c>
      <c r="BE743" s="144">
        <f>IF(N743="základní",J743,0)</f>
        <v>0</v>
      </c>
      <c r="BF743" s="144">
        <f>IF(N743="snížená",J743,0)</f>
        <v>0</v>
      </c>
      <c r="BG743" s="144">
        <f>IF(N743="zákl. přenesená",J743,0)</f>
        <v>0</v>
      </c>
      <c r="BH743" s="144">
        <f>IF(N743="sníž. přenesená",J743,0)</f>
        <v>0</v>
      </c>
      <c r="BI743" s="144">
        <f>IF(N743="nulová",J743,0)</f>
        <v>0</v>
      </c>
      <c r="BJ743" s="17" t="s">
        <v>82</v>
      </c>
      <c r="BK743" s="144">
        <f>ROUND(I743*H743,2)</f>
        <v>0</v>
      </c>
      <c r="BL743" s="17" t="s">
        <v>146</v>
      </c>
      <c r="BM743" s="143" t="s">
        <v>768</v>
      </c>
    </row>
    <row r="744" spans="2:65" s="12" customFormat="1">
      <c r="B744" s="145"/>
      <c r="D744" s="146" t="s">
        <v>148</v>
      </c>
      <c r="E744" s="147" t="s">
        <v>1</v>
      </c>
      <c r="F744" s="148" t="s">
        <v>760</v>
      </c>
      <c r="H744" s="147" t="s">
        <v>1</v>
      </c>
      <c r="I744" s="149"/>
      <c r="L744" s="145"/>
      <c r="M744" s="150"/>
      <c r="T744" s="151"/>
      <c r="AT744" s="147" t="s">
        <v>148</v>
      </c>
      <c r="AU744" s="147" t="s">
        <v>84</v>
      </c>
      <c r="AV744" s="12" t="s">
        <v>82</v>
      </c>
      <c r="AW744" s="12" t="s">
        <v>31</v>
      </c>
      <c r="AX744" s="12" t="s">
        <v>74</v>
      </c>
      <c r="AY744" s="147" t="s">
        <v>139</v>
      </c>
    </row>
    <row r="745" spans="2:65" s="13" customFormat="1">
      <c r="B745" s="152"/>
      <c r="D745" s="146" t="s">
        <v>148</v>
      </c>
      <c r="E745" s="153" t="s">
        <v>1</v>
      </c>
      <c r="F745" s="154" t="s">
        <v>769</v>
      </c>
      <c r="H745" s="155">
        <v>21.6</v>
      </c>
      <c r="I745" s="156"/>
      <c r="L745" s="152"/>
      <c r="M745" s="157"/>
      <c r="T745" s="158"/>
      <c r="AT745" s="153" t="s">
        <v>148</v>
      </c>
      <c r="AU745" s="153" t="s">
        <v>84</v>
      </c>
      <c r="AV745" s="13" t="s">
        <v>84</v>
      </c>
      <c r="AW745" s="13" t="s">
        <v>31</v>
      </c>
      <c r="AX745" s="13" t="s">
        <v>74</v>
      </c>
      <c r="AY745" s="153" t="s">
        <v>139</v>
      </c>
    </row>
    <row r="746" spans="2:65" s="13" customFormat="1">
      <c r="B746" s="152"/>
      <c r="D746" s="146" t="s">
        <v>148</v>
      </c>
      <c r="E746" s="153" t="s">
        <v>1</v>
      </c>
      <c r="F746" s="154" t="s">
        <v>770</v>
      </c>
      <c r="H746" s="155">
        <v>-1.6</v>
      </c>
      <c r="I746" s="156"/>
      <c r="L746" s="152"/>
      <c r="M746" s="157"/>
      <c r="T746" s="158"/>
      <c r="AT746" s="153" t="s">
        <v>148</v>
      </c>
      <c r="AU746" s="153" t="s">
        <v>84</v>
      </c>
      <c r="AV746" s="13" t="s">
        <v>84</v>
      </c>
      <c r="AW746" s="13" t="s">
        <v>31</v>
      </c>
      <c r="AX746" s="13" t="s">
        <v>74</v>
      </c>
      <c r="AY746" s="153" t="s">
        <v>139</v>
      </c>
    </row>
    <row r="747" spans="2:65" s="12" customFormat="1">
      <c r="B747" s="145"/>
      <c r="D747" s="146" t="s">
        <v>148</v>
      </c>
      <c r="E747" s="147" t="s">
        <v>1</v>
      </c>
      <c r="F747" s="148" t="s">
        <v>771</v>
      </c>
      <c r="H747" s="147" t="s">
        <v>1</v>
      </c>
      <c r="I747" s="149"/>
      <c r="L747" s="145"/>
      <c r="M747" s="150"/>
      <c r="T747" s="151"/>
      <c r="AT747" s="147" t="s">
        <v>148</v>
      </c>
      <c r="AU747" s="147" t="s">
        <v>84</v>
      </c>
      <c r="AV747" s="12" t="s">
        <v>82</v>
      </c>
      <c r="AW747" s="12" t="s">
        <v>31</v>
      </c>
      <c r="AX747" s="12" t="s">
        <v>74</v>
      </c>
      <c r="AY747" s="147" t="s">
        <v>139</v>
      </c>
    </row>
    <row r="748" spans="2:65" s="13" customFormat="1">
      <c r="B748" s="152"/>
      <c r="D748" s="146" t="s">
        <v>148</v>
      </c>
      <c r="E748" s="153" t="s">
        <v>1</v>
      </c>
      <c r="F748" s="154" t="s">
        <v>772</v>
      </c>
      <c r="H748" s="155">
        <v>22.3</v>
      </c>
      <c r="I748" s="156"/>
      <c r="L748" s="152"/>
      <c r="M748" s="157"/>
      <c r="T748" s="158"/>
      <c r="AT748" s="153" t="s">
        <v>148</v>
      </c>
      <c r="AU748" s="153" t="s">
        <v>84</v>
      </c>
      <c r="AV748" s="13" t="s">
        <v>84</v>
      </c>
      <c r="AW748" s="13" t="s">
        <v>31</v>
      </c>
      <c r="AX748" s="13" t="s">
        <v>74</v>
      </c>
      <c r="AY748" s="153" t="s">
        <v>139</v>
      </c>
    </row>
    <row r="749" spans="2:65" s="13" customFormat="1">
      <c r="B749" s="152"/>
      <c r="D749" s="146" t="s">
        <v>148</v>
      </c>
      <c r="E749" s="153" t="s">
        <v>1</v>
      </c>
      <c r="F749" s="154" t="s">
        <v>773</v>
      </c>
      <c r="H749" s="155">
        <v>-4.8</v>
      </c>
      <c r="I749" s="156"/>
      <c r="L749" s="152"/>
      <c r="M749" s="157"/>
      <c r="T749" s="158"/>
      <c r="AT749" s="153" t="s">
        <v>148</v>
      </c>
      <c r="AU749" s="153" t="s">
        <v>84</v>
      </c>
      <c r="AV749" s="13" t="s">
        <v>84</v>
      </c>
      <c r="AW749" s="13" t="s">
        <v>31</v>
      </c>
      <c r="AX749" s="13" t="s">
        <v>74</v>
      </c>
      <c r="AY749" s="153" t="s">
        <v>139</v>
      </c>
    </row>
    <row r="750" spans="2:65" s="12" customFormat="1">
      <c r="B750" s="145"/>
      <c r="D750" s="146" t="s">
        <v>148</v>
      </c>
      <c r="E750" s="147" t="s">
        <v>1</v>
      </c>
      <c r="F750" s="148" t="s">
        <v>774</v>
      </c>
      <c r="H750" s="147" t="s">
        <v>1</v>
      </c>
      <c r="I750" s="149"/>
      <c r="L750" s="145"/>
      <c r="M750" s="150"/>
      <c r="T750" s="151"/>
      <c r="AT750" s="147" t="s">
        <v>148</v>
      </c>
      <c r="AU750" s="147" t="s">
        <v>84</v>
      </c>
      <c r="AV750" s="12" t="s">
        <v>82</v>
      </c>
      <c r="AW750" s="12" t="s">
        <v>31</v>
      </c>
      <c r="AX750" s="12" t="s">
        <v>74</v>
      </c>
      <c r="AY750" s="147" t="s">
        <v>139</v>
      </c>
    </row>
    <row r="751" spans="2:65" s="13" customFormat="1">
      <c r="B751" s="152"/>
      <c r="D751" s="146" t="s">
        <v>148</v>
      </c>
      <c r="E751" s="153" t="s">
        <v>1</v>
      </c>
      <c r="F751" s="154" t="s">
        <v>775</v>
      </c>
      <c r="H751" s="155">
        <v>5.3</v>
      </c>
      <c r="I751" s="156"/>
      <c r="L751" s="152"/>
      <c r="M751" s="157"/>
      <c r="T751" s="158"/>
      <c r="AT751" s="153" t="s">
        <v>148</v>
      </c>
      <c r="AU751" s="153" t="s">
        <v>84</v>
      </c>
      <c r="AV751" s="13" t="s">
        <v>84</v>
      </c>
      <c r="AW751" s="13" t="s">
        <v>31</v>
      </c>
      <c r="AX751" s="13" t="s">
        <v>74</v>
      </c>
      <c r="AY751" s="153" t="s">
        <v>139</v>
      </c>
    </row>
    <row r="752" spans="2:65" s="13" customFormat="1">
      <c r="B752" s="152"/>
      <c r="D752" s="146" t="s">
        <v>148</v>
      </c>
      <c r="E752" s="153" t="s">
        <v>1</v>
      </c>
      <c r="F752" s="154" t="s">
        <v>776</v>
      </c>
      <c r="H752" s="155">
        <v>-1.4</v>
      </c>
      <c r="I752" s="156"/>
      <c r="L752" s="152"/>
      <c r="M752" s="157"/>
      <c r="T752" s="158"/>
      <c r="AT752" s="153" t="s">
        <v>148</v>
      </c>
      <c r="AU752" s="153" t="s">
        <v>84</v>
      </c>
      <c r="AV752" s="13" t="s">
        <v>84</v>
      </c>
      <c r="AW752" s="13" t="s">
        <v>31</v>
      </c>
      <c r="AX752" s="13" t="s">
        <v>74</v>
      </c>
      <c r="AY752" s="153" t="s">
        <v>139</v>
      </c>
    </row>
    <row r="753" spans="2:65" s="12" customFormat="1">
      <c r="B753" s="145"/>
      <c r="D753" s="146" t="s">
        <v>148</v>
      </c>
      <c r="E753" s="147" t="s">
        <v>1</v>
      </c>
      <c r="F753" s="148" t="s">
        <v>763</v>
      </c>
      <c r="H753" s="147" t="s">
        <v>1</v>
      </c>
      <c r="I753" s="149"/>
      <c r="L753" s="145"/>
      <c r="M753" s="150"/>
      <c r="T753" s="151"/>
      <c r="AT753" s="147" t="s">
        <v>148</v>
      </c>
      <c r="AU753" s="147" t="s">
        <v>84</v>
      </c>
      <c r="AV753" s="12" t="s">
        <v>82</v>
      </c>
      <c r="AW753" s="12" t="s">
        <v>31</v>
      </c>
      <c r="AX753" s="12" t="s">
        <v>74</v>
      </c>
      <c r="AY753" s="147" t="s">
        <v>139</v>
      </c>
    </row>
    <row r="754" spans="2:65" s="13" customFormat="1">
      <c r="B754" s="152"/>
      <c r="D754" s="146" t="s">
        <v>148</v>
      </c>
      <c r="E754" s="153" t="s">
        <v>1</v>
      </c>
      <c r="F754" s="154" t="s">
        <v>777</v>
      </c>
      <c r="H754" s="155">
        <v>11.44</v>
      </c>
      <c r="I754" s="156"/>
      <c r="L754" s="152"/>
      <c r="M754" s="157"/>
      <c r="T754" s="158"/>
      <c r="AT754" s="153" t="s">
        <v>148</v>
      </c>
      <c r="AU754" s="153" t="s">
        <v>84</v>
      </c>
      <c r="AV754" s="13" t="s">
        <v>84</v>
      </c>
      <c r="AW754" s="13" t="s">
        <v>31</v>
      </c>
      <c r="AX754" s="13" t="s">
        <v>74</v>
      </c>
      <c r="AY754" s="153" t="s">
        <v>139</v>
      </c>
    </row>
    <row r="755" spans="2:65" s="13" customFormat="1">
      <c r="B755" s="152"/>
      <c r="D755" s="146" t="s">
        <v>148</v>
      </c>
      <c r="E755" s="153" t="s">
        <v>1</v>
      </c>
      <c r="F755" s="154" t="s">
        <v>778</v>
      </c>
      <c r="H755" s="155">
        <v>-0.8</v>
      </c>
      <c r="I755" s="156"/>
      <c r="L755" s="152"/>
      <c r="M755" s="157"/>
      <c r="T755" s="158"/>
      <c r="AT755" s="153" t="s">
        <v>148</v>
      </c>
      <c r="AU755" s="153" t="s">
        <v>84</v>
      </c>
      <c r="AV755" s="13" t="s">
        <v>84</v>
      </c>
      <c r="AW755" s="13" t="s">
        <v>31</v>
      </c>
      <c r="AX755" s="13" t="s">
        <v>74</v>
      </c>
      <c r="AY755" s="153" t="s">
        <v>139</v>
      </c>
    </row>
    <row r="756" spans="2:65" s="14" customFormat="1">
      <c r="B756" s="159"/>
      <c r="D756" s="146" t="s">
        <v>148</v>
      </c>
      <c r="E756" s="160" t="s">
        <v>1</v>
      </c>
      <c r="F756" s="161" t="s">
        <v>170</v>
      </c>
      <c r="H756" s="162">
        <v>52.04</v>
      </c>
      <c r="I756" s="163"/>
      <c r="L756" s="159"/>
      <c r="M756" s="164"/>
      <c r="T756" s="165"/>
      <c r="AT756" s="160" t="s">
        <v>148</v>
      </c>
      <c r="AU756" s="160" t="s">
        <v>84</v>
      </c>
      <c r="AV756" s="14" t="s">
        <v>146</v>
      </c>
      <c r="AW756" s="14" t="s">
        <v>31</v>
      </c>
      <c r="AX756" s="14" t="s">
        <v>82</v>
      </c>
      <c r="AY756" s="160" t="s">
        <v>139</v>
      </c>
    </row>
    <row r="757" spans="2:65" s="1" customFormat="1" ht="24.2" customHeight="1">
      <c r="B757" s="32"/>
      <c r="C757" s="132" t="s">
        <v>779</v>
      </c>
      <c r="D757" s="132" t="s">
        <v>141</v>
      </c>
      <c r="E757" s="133" t="s">
        <v>780</v>
      </c>
      <c r="F757" s="134" t="s">
        <v>781</v>
      </c>
      <c r="G757" s="135" t="s">
        <v>253</v>
      </c>
      <c r="H757" s="136">
        <v>160</v>
      </c>
      <c r="I757" s="137"/>
      <c r="J757" s="138">
        <f t="shared" ref="J757:J762" si="30">ROUND(I757*H757,2)</f>
        <v>0</v>
      </c>
      <c r="K757" s="134" t="s">
        <v>145</v>
      </c>
      <c r="L757" s="32"/>
      <c r="M757" s="139" t="s">
        <v>1</v>
      </c>
      <c r="N757" s="140" t="s">
        <v>39</v>
      </c>
      <c r="P757" s="141">
        <f t="shared" ref="P757:P762" si="31">O757*H757</f>
        <v>0</v>
      </c>
      <c r="Q757" s="141">
        <v>0</v>
      </c>
      <c r="R757" s="141">
        <f t="shared" ref="R757:R762" si="32">Q757*H757</f>
        <v>0</v>
      </c>
      <c r="S757" s="141">
        <v>0.16800000000000001</v>
      </c>
      <c r="T757" s="142">
        <f t="shared" ref="T757:T762" si="33">S757*H757</f>
        <v>26.880000000000003</v>
      </c>
      <c r="AR757" s="143" t="s">
        <v>146</v>
      </c>
      <c r="AT757" s="143" t="s">
        <v>141</v>
      </c>
      <c r="AU757" s="143" t="s">
        <v>84</v>
      </c>
      <c r="AY757" s="17" t="s">
        <v>139</v>
      </c>
      <c r="BE757" s="144">
        <f t="shared" ref="BE757:BE762" si="34">IF(N757="základní",J757,0)</f>
        <v>0</v>
      </c>
      <c r="BF757" s="144">
        <f t="shared" ref="BF757:BF762" si="35">IF(N757="snížená",J757,0)</f>
        <v>0</v>
      </c>
      <c r="BG757" s="144">
        <f t="shared" ref="BG757:BG762" si="36">IF(N757="zákl. přenesená",J757,0)</f>
        <v>0</v>
      </c>
      <c r="BH757" s="144">
        <f t="shared" ref="BH757:BH762" si="37">IF(N757="sníž. přenesená",J757,0)</f>
        <v>0</v>
      </c>
      <c r="BI757" s="144">
        <f t="shared" ref="BI757:BI762" si="38">IF(N757="nulová",J757,0)</f>
        <v>0</v>
      </c>
      <c r="BJ757" s="17" t="s">
        <v>82</v>
      </c>
      <c r="BK757" s="144">
        <f t="shared" ref="BK757:BK762" si="39">ROUND(I757*H757,2)</f>
        <v>0</v>
      </c>
      <c r="BL757" s="17" t="s">
        <v>146</v>
      </c>
      <c r="BM757" s="143" t="s">
        <v>782</v>
      </c>
    </row>
    <row r="758" spans="2:65" s="1" customFormat="1" ht="24.2" customHeight="1">
      <c r="B758" s="32"/>
      <c r="C758" s="132" t="s">
        <v>783</v>
      </c>
      <c r="D758" s="132" t="s">
        <v>141</v>
      </c>
      <c r="E758" s="133" t="s">
        <v>784</v>
      </c>
      <c r="F758" s="134" t="s">
        <v>785</v>
      </c>
      <c r="G758" s="135" t="s">
        <v>159</v>
      </c>
      <c r="H758" s="136">
        <v>480</v>
      </c>
      <c r="I758" s="137"/>
      <c r="J758" s="138">
        <f t="shared" si="30"/>
        <v>0</v>
      </c>
      <c r="K758" s="134" t="s">
        <v>145</v>
      </c>
      <c r="L758" s="32"/>
      <c r="M758" s="139" t="s">
        <v>1</v>
      </c>
      <c r="N758" s="140" t="s">
        <v>39</v>
      </c>
      <c r="P758" s="141">
        <f t="shared" si="31"/>
        <v>0</v>
      </c>
      <c r="Q758" s="141">
        <v>0</v>
      </c>
      <c r="R758" s="141">
        <f t="shared" si="32"/>
        <v>0</v>
      </c>
      <c r="S758" s="141">
        <v>2.48E-3</v>
      </c>
      <c r="T758" s="142">
        <f t="shared" si="33"/>
        <v>1.1903999999999999</v>
      </c>
      <c r="AR758" s="143" t="s">
        <v>146</v>
      </c>
      <c r="AT758" s="143" t="s">
        <v>141</v>
      </c>
      <c r="AU758" s="143" t="s">
        <v>84</v>
      </c>
      <c r="AY758" s="17" t="s">
        <v>139</v>
      </c>
      <c r="BE758" s="144">
        <f t="shared" si="34"/>
        <v>0</v>
      </c>
      <c r="BF758" s="144">
        <f t="shared" si="35"/>
        <v>0</v>
      </c>
      <c r="BG758" s="144">
        <f t="shared" si="36"/>
        <v>0</v>
      </c>
      <c r="BH758" s="144">
        <f t="shared" si="37"/>
        <v>0</v>
      </c>
      <c r="BI758" s="144">
        <f t="shared" si="38"/>
        <v>0</v>
      </c>
      <c r="BJ758" s="17" t="s">
        <v>82</v>
      </c>
      <c r="BK758" s="144">
        <f t="shared" si="39"/>
        <v>0</v>
      </c>
      <c r="BL758" s="17" t="s">
        <v>146</v>
      </c>
      <c r="BM758" s="143" t="s">
        <v>786</v>
      </c>
    </row>
    <row r="759" spans="2:65" s="1" customFormat="1" ht="16.5" customHeight="1">
      <c r="B759" s="32"/>
      <c r="C759" s="132" t="s">
        <v>787</v>
      </c>
      <c r="D759" s="132" t="s">
        <v>141</v>
      </c>
      <c r="E759" s="133" t="s">
        <v>788</v>
      </c>
      <c r="F759" s="134" t="s">
        <v>789</v>
      </c>
      <c r="G759" s="135" t="s">
        <v>159</v>
      </c>
      <c r="H759" s="136">
        <v>480</v>
      </c>
      <c r="I759" s="137"/>
      <c r="J759" s="138">
        <f t="shared" si="30"/>
        <v>0</v>
      </c>
      <c r="K759" s="134" t="s">
        <v>145</v>
      </c>
      <c r="L759" s="32"/>
      <c r="M759" s="139" t="s">
        <v>1</v>
      </c>
      <c r="N759" s="140" t="s">
        <v>39</v>
      </c>
      <c r="P759" s="141">
        <f t="shared" si="31"/>
        <v>0</v>
      </c>
      <c r="Q759" s="141">
        <v>0</v>
      </c>
      <c r="R759" s="141">
        <f t="shared" si="32"/>
        <v>0</v>
      </c>
      <c r="S759" s="141">
        <v>1E-4</v>
      </c>
      <c r="T759" s="142">
        <f t="shared" si="33"/>
        <v>4.8000000000000001E-2</v>
      </c>
      <c r="AR759" s="143" t="s">
        <v>146</v>
      </c>
      <c r="AT759" s="143" t="s">
        <v>141</v>
      </c>
      <c r="AU759" s="143" t="s">
        <v>84</v>
      </c>
      <c r="AY759" s="17" t="s">
        <v>139</v>
      </c>
      <c r="BE759" s="144">
        <f t="shared" si="34"/>
        <v>0</v>
      </c>
      <c r="BF759" s="144">
        <f t="shared" si="35"/>
        <v>0</v>
      </c>
      <c r="BG759" s="144">
        <f t="shared" si="36"/>
        <v>0</v>
      </c>
      <c r="BH759" s="144">
        <f t="shared" si="37"/>
        <v>0</v>
      </c>
      <c r="BI759" s="144">
        <f t="shared" si="38"/>
        <v>0</v>
      </c>
      <c r="BJ759" s="17" t="s">
        <v>82</v>
      </c>
      <c r="BK759" s="144">
        <f t="shared" si="39"/>
        <v>0</v>
      </c>
      <c r="BL759" s="17" t="s">
        <v>146</v>
      </c>
      <c r="BM759" s="143" t="s">
        <v>790</v>
      </c>
    </row>
    <row r="760" spans="2:65" s="1" customFormat="1" ht="16.5" customHeight="1">
      <c r="B760" s="32"/>
      <c r="C760" s="132" t="s">
        <v>791</v>
      </c>
      <c r="D760" s="132" t="s">
        <v>141</v>
      </c>
      <c r="E760" s="133" t="s">
        <v>792</v>
      </c>
      <c r="F760" s="134" t="s">
        <v>793</v>
      </c>
      <c r="G760" s="135" t="s">
        <v>253</v>
      </c>
      <c r="H760" s="136">
        <v>2</v>
      </c>
      <c r="I760" s="137"/>
      <c r="J760" s="138">
        <f t="shared" si="30"/>
        <v>0</v>
      </c>
      <c r="K760" s="134" t="s">
        <v>145</v>
      </c>
      <c r="L760" s="32"/>
      <c r="M760" s="139" t="s">
        <v>1</v>
      </c>
      <c r="N760" s="140" t="s">
        <v>39</v>
      </c>
      <c r="P760" s="141">
        <f t="shared" si="31"/>
        <v>0</v>
      </c>
      <c r="Q760" s="141">
        <v>0</v>
      </c>
      <c r="R760" s="141">
        <f t="shared" si="32"/>
        <v>0</v>
      </c>
      <c r="S760" s="141">
        <v>0.192</v>
      </c>
      <c r="T760" s="142">
        <f t="shared" si="33"/>
        <v>0.38400000000000001</v>
      </c>
      <c r="AR760" s="143" t="s">
        <v>146</v>
      </c>
      <c r="AT760" s="143" t="s">
        <v>141</v>
      </c>
      <c r="AU760" s="143" t="s">
        <v>84</v>
      </c>
      <c r="AY760" s="17" t="s">
        <v>139</v>
      </c>
      <c r="BE760" s="144">
        <f t="shared" si="34"/>
        <v>0</v>
      </c>
      <c r="BF760" s="144">
        <f t="shared" si="35"/>
        <v>0</v>
      </c>
      <c r="BG760" s="144">
        <f t="shared" si="36"/>
        <v>0</v>
      </c>
      <c r="BH760" s="144">
        <f t="shared" si="37"/>
        <v>0</v>
      </c>
      <c r="BI760" s="144">
        <f t="shared" si="38"/>
        <v>0</v>
      </c>
      <c r="BJ760" s="17" t="s">
        <v>82</v>
      </c>
      <c r="BK760" s="144">
        <f t="shared" si="39"/>
        <v>0</v>
      </c>
      <c r="BL760" s="17" t="s">
        <v>146</v>
      </c>
      <c r="BM760" s="143" t="s">
        <v>794</v>
      </c>
    </row>
    <row r="761" spans="2:65" s="1" customFormat="1" ht="21.75" customHeight="1">
      <c r="B761" s="32"/>
      <c r="C761" s="132" t="s">
        <v>795</v>
      </c>
      <c r="D761" s="132" t="s">
        <v>141</v>
      </c>
      <c r="E761" s="133" t="s">
        <v>796</v>
      </c>
      <c r="F761" s="134" t="s">
        <v>797</v>
      </c>
      <c r="G761" s="135" t="s">
        <v>253</v>
      </c>
      <c r="H761" s="136">
        <v>1</v>
      </c>
      <c r="I761" s="137"/>
      <c r="J761" s="138">
        <f t="shared" si="30"/>
        <v>0</v>
      </c>
      <c r="K761" s="134" t="s">
        <v>145</v>
      </c>
      <c r="L761" s="32"/>
      <c r="M761" s="139" t="s">
        <v>1</v>
      </c>
      <c r="N761" s="140" t="s">
        <v>39</v>
      </c>
      <c r="P761" s="141">
        <f t="shared" si="31"/>
        <v>0</v>
      </c>
      <c r="Q761" s="141">
        <v>0</v>
      </c>
      <c r="R761" s="141">
        <f t="shared" si="32"/>
        <v>0</v>
      </c>
      <c r="S761" s="141">
        <v>0.28499999999999998</v>
      </c>
      <c r="T761" s="142">
        <f t="shared" si="33"/>
        <v>0.28499999999999998</v>
      </c>
      <c r="AR761" s="143" t="s">
        <v>146</v>
      </c>
      <c r="AT761" s="143" t="s">
        <v>141</v>
      </c>
      <c r="AU761" s="143" t="s">
        <v>84</v>
      </c>
      <c r="AY761" s="17" t="s">
        <v>139</v>
      </c>
      <c r="BE761" s="144">
        <f t="shared" si="34"/>
        <v>0</v>
      </c>
      <c r="BF761" s="144">
        <f t="shared" si="35"/>
        <v>0</v>
      </c>
      <c r="BG761" s="144">
        <f t="shared" si="36"/>
        <v>0</v>
      </c>
      <c r="BH761" s="144">
        <f t="shared" si="37"/>
        <v>0</v>
      </c>
      <c r="BI761" s="144">
        <f t="shared" si="38"/>
        <v>0</v>
      </c>
      <c r="BJ761" s="17" t="s">
        <v>82</v>
      </c>
      <c r="BK761" s="144">
        <f t="shared" si="39"/>
        <v>0</v>
      </c>
      <c r="BL761" s="17" t="s">
        <v>146</v>
      </c>
      <c r="BM761" s="143" t="s">
        <v>798</v>
      </c>
    </row>
    <row r="762" spans="2:65" s="1" customFormat="1" ht="24.2" customHeight="1">
      <c r="B762" s="32"/>
      <c r="C762" s="132" t="s">
        <v>799</v>
      </c>
      <c r="D762" s="132" t="s">
        <v>141</v>
      </c>
      <c r="E762" s="133" t="s">
        <v>800</v>
      </c>
      <c r="F762" s="134" t="s">
        <v>801</v>
      </c>
      <c r="G762" s="135" t="s">
        <v>144</v>
      </c>
      <c r="H762" s="136">
        <v>5.01</v>
      </c>
      <c r="I762" s="137"/>
      <c r="J762" s="138">
        <f t="shared" si="30"/>
        <v>0</v>
      </c>
      <c r="K762" s="134" t="s">
        <v>145</v>
      </c>
      <c r="L762" s="32"/>
      <c r="M762" s="139" t="s">
        <v>1</v>
      </c>
      <c r="N762" s="140" t="s">
        <v>39</v>
      </c>
      <c r="P762" s="141">
        <f t="shared" si="31"/>
        <v>0</v>
      </c>
      <c r="Q762" s="141">
        <v>0</v>
      </c>
      <c r="R762" s="141">
        <f t="shared" si="32"/>
        <v>0</v>
      </c>
      <c r="S762" s="141">
        <v>5.5E-2</v>
      </c>
      <c r="T762" s="142">
        <f t="shared" si="33"/>
        <v>0.27555000000000002</v>
      </c>
      <c r="AR762" s="143" t="s">
        <v>146</v>
      </c>
      <c r="AT762" s="143" t="s">
        <v>141</v>
      </c>
      <c r="AU762" s="143" t="s">
        <v>84</v>
      </c>
      <c r="AY762" s="17" t="s">
        <v>139</v>
      </c>
      <c r="BE762" s="144">
        <f t="shared" si="34"/>
        <v>0</v>
      </c>
      <c r="BF762" s="144">
        <f t="shared" si="35"/>
        <v>0</v>
      </c>
      <c r="BG762" s="144">
        <f t="shared" si="36"/>
        <v>0</v>
      </c>
      <c r="BH762" s="144">
        <f t="shared" si="37"/>
        <v>0</v>
      </c>
      <c r="BI762" s="144">
        <f t="shared" si="38"/>
        <v>0</v>
      </c>
      <c r="BJ762" s="17" t="s">
        <v>82</v>
      </c>
      <c r="BK762" s="144">
        <f t="shared" si="39"/>
        <v>0</v>
      </c>
      <c r="BL762" s="17" t="s">
        <v>146</v>
      </c>
      <c r="BM762" s="143" t="s">
        <v>802</v>
      </c>
    </row>
    <row r="763" spans="2:65" s="12" customFormat="1">
      <c r="B763" s="145"/>
      <c r="D763" s="146" t="s">
        <v>148</v>
      </c>
      <c r="E763" s="147" t="s">
        <v>1</v>
      </c>
      <c r="F763" s="148" t="s">
        <v>803</v>
      </c>
      <c r="H763" s="147" t="s">
        <v>1</v>
      </c>
      <c r="I763" s="149"/>
      <c r="L763" s="145"/>
      <c r="M763" s="150"/>
      <c r="T763" s="151"/>
      <c r="AT763" s="147" t="s">
        <v>148</v>
      </c>
      <c r="AU763" s="147" t="s">
        <v>84</v>
      </c>
      <c r="AV763" s="12" t="s">
        <v>82</v>
      </c>
      <c r="AW763" s="12" t="s">
        <v>31</v>
      </c>
      <c r="AX763" s="12" t="s">
        <v>74</v>
      </c>
      <c r="AY763" s="147" t="s">
        <v>139</v>
      </c>
    </row>
    <row r="764" spans="2:65" s="13" customFormat="1">
      <c r="B764" s="152"/>
      <c r="D764" s="146" t="s">
        <v>148</v>
      </c>
      <c r="E764" s="153" t="s">
        <v>1</v>
      </c>
      <c r="F764" s="154" t="s">
        <v>804</v>
      </c>
      <c r="H764" s="155">
        <v>2.66</v>
      </c>
      <c r="I764" s="156"/>
      <c r="L764" s="152"/>
      <c r="M764" s="157"/>
      <c r="T764" s="158"/>
      <c r="AT764" s="153" t="s">
        <v>148</v>
      </c>
      <c r="AU764" s="153" t="s">
        <v>84</v>
      </c>
      <c r="AV764" s="13" t="s">
        <v>84</v>
      </c>
      <c r="AW764" s="13" t="s">
        <v>31</v>
      </c>
      <c r="AX764" s="13" t="s">
        <v>74</v>
      </c>
      <c r="AY764" s="153" t="s">
        <v>139</v>
      </c>
    </row>
    <row r="765" spans="2:65" s="13" customFormat="1">
      <c r="B765" s="152"/>
      <c r="D765" s="146" t="s">
        <v>148</v>
      </c>
      <c r="E765" s="153" t="s">
        <v>1</v>
      </c>
      <c r="F765" s="154" t="s">
        <v>805</v>
      </c>
      <c r="H765" s="155">
        <v>1.75</v>
      </c>
      <c r="I765" s="156"/>
      <c r="L765" s="152"/>
      <c r="M765" s="157"/>
      <c r="T765" s="158"/>
      <c r="AT765" s="153" t="s">
        <v>148</v>
      </c>
      <c r="AU765" s="153" t="s">
        <v>84</v>
      </c>
      <c r="AV765" s="13" t="s">
        <v>84</v>
      </c>
      <c r="AW765" s="13" t="s">
        <v>31</v>
      </c>
      <c r="AX765" s="13" t="s">
        <v>74</v>
      </c>
      <c r="AY765" s="153" t="s">
        <v>139</v>
      </c>
    </row>
    <row r="766" spans="2:65" s="13" customFormat="1">
      <c r="B766" s="152"/>
      <c r="D766" s="146" t="s">
        <v>148</v>
      </c>
      <c r="E766" s="153" t="s">
        <v>1</v>
      </c>
      <c r="F766" s="154" t="s">
        <v>806</v>
      </c>
      <c r="H766" s="155">
        <v>0.6</v>
      </c>
      <c r="I766" s="156"/>
      <c r="L766" s="152"/>
      <c r="M766" s="157"/>
      <c r="T766" s="158"/>
      <c r="AT766" s="153" t="s">
        <v>148</v>
      </c>
      <c r="AU766" s="153" t="s">
        <v>84</v>
      </c>
      <c r="AV766" s="13" t="s">
        <v>84</v>
      </c>
      <c r="AW766" s="13" t="s">
        <v>31</v>
      </c>
      <c r="AX766" s="13" t="s">
        <v>74</v>
      </c>
      <c r="AY766" s="153" t="s">
        <v>139</v>
      </c>
    </row>
    <row r="767" spans="2:65" s="14" customFormat="1">
      <c r="B767" s="159"/>
      <c r="D767" s="146" t="s">
        <v>148</v>
      </c>
      <c r="E767" s="160" t="s">
        <v>1</v>
      </c>
      <c r="F767" s="161" t="s">
        <v>170</v>
      </c>
      <c r="H767" s="162">
        <v>5.01</v>
      </c>
      <c r="I767" s="163"/>
      <c r="L767" s="159"/>
      <c r="M767" s="164"/>
      <c r="T767" s="165"/>
      <c r="AT767" s="160" t="s">
        <v>148</v>
      </c>
      <c r="AU767" s="160" t="s">
        <v>84</v>
      </c>
      <c r="AV767" s="14" t="s">
        <v>146</v>
      </c>
      <c r="AW767" s="14" t="s">
        <v>31</v>
      </c>
      <c r="AX767" s="14" t="s">
        <v>82</v>
      </c>
      <c r="AY767" s="160" t="s">
        <v>139</v>
      </c>
    </row>
    <row r="768" spans="2:65" s="1" customFormat="1" ht="24.2" customHeight="1">
      <c r="B768" s="32"/>
      <c r="C768" s="132" t="s">
        <v>807</v>
      </c>
      <c r="D768" s="132" t="s">
        <v>141</v>
      </c>
      <c r="E768" s="133" t="s">
        <v>808</v>
      </c>
      <c r="F768" s="134" t="s">
        <v>809</v>
      </c>
      <c r="G768" s="135" t="s">
        <v>144</v>
      </c>
      <c r="H768" s="136">
        <v>2.964</v>
      </c>
      <c r="I768" s="137"/>
      <c r="J768" s="138">
        <f>ROUND(I768*H768,2)</f>
        <v>0</v>
      </c>
      <c r="K768" s="134" t="s">
        <v>145</v>
      </c>
      <c r="L768" s="32"/>
      <c r="M768" s="139" t="s">
        <v>1</v>
      </c>
      <c r="N768" s="140" t="s">
        <v>39</v>
      </c>
      <c r="P768" s="141">
        <f>O768*H768</f>
        <v>0</v>
      </c>
      <c r="Q768" s="141">
        <v>0</v>
      </c>
      <c r="R768" s="141">
        <f>Q768*H768</f>
        <v>0</v>
      </c>
      <c r="S768" s="141">
        <v>4.1000000000000002E-2</v>
      </c>
      <c r="T768" s="142">
        <f>S768*H768</f>
        <v>0.12152400000000001</v>
      </c>
      <c r="AR768" s="143" t="s">
        <v>146</v>
      </c>
      <c r="AT768" s="143" t="s">
        <v>141</v>
      </c>
      <c r="AU768" s="143" t="s">
        <v>84</v>
      </c>
      <c r="AY768" s="17" t="s">
        <v>139</v>
      </c>
      <c r="BE768" s="144">
        <f>IF(N768="základní",J768,0)</f>
        <v>0</v>
      </c>
      <c r="BF768" s="144">
        <f>IF(N768="snížená",J768,0)</f>
        <v>0</v>
      </c>
      <c r="BG768" s="144">
        <f>IF(N768="zákl. přenesená",J768,0)</f>
        <v>0</v>
      </c>
      <c r="BH768" s="144">
        <f>IF(N768="sníž. přenesená",J768,0)</f>
        <v>0</v>
      </c>
      <c r="BI768" s="144">
        <f>IF(N768="nulová",J768,0)</f>
        <v>0</v>
      </c>
      <c r="BJ768" s="17" t="s">
        <v>82</v>
      </c>
      <c r="BK768" s="144">
        <f>ROUND(I768*H768,2)</f>
        <v>0</v>
      </c>
      <c r="BL768" s="17" t="s">
        <v>146</v>
      </c>
      <c r="BM768" s="143" t="s">
        <v>810</v>
      </c>
    </row>
    <row r="769" spans="2:65" s="12" customFormat="1">
      <c r="B769" s="145"/>
      <c r="D769" s="146" t="s">
        <v>148</v>
      </c>
      <c r="E769" s="147" t="s">
        <v>1</v>
      </c>
      <c r="F769" s="148" t="s">
        <v>241</v>
      </c>
      <c r="H769" s="147" t="s">
        <v>1</v>
      </c>
      <c r="I769" s="149"/>
      <c r="L769" s="145"/>
      <c r="M769" s="150"/>
      <c r="T769" s="151"/>
      <c r="AT769" s="147" t="s">
        <v>148</v>
      </c>
      <c r="AU769" s="147" t="s">
        <v>84</v>
      </c>
      <c r="AV769" s="12" t="s">
        <v>82</v>
      </c>
      <c r="AW769" s="12" t="s">
        <v>31</v>
      </c>
      <c r="AX769" s="12" t="s">
        <v>74</v>
      </c>
      <c r="AY769" s="147" t="s">
        <v>139</v>
      </c>
    </row>
    <row r="770" spans="2:65" s="13" customFormat="1">
      <c r="B770" s="152"/>
      <c r="D770" s="146" t="s">
        <v>148</v>
      </c>
      <c r="E770" s="153" t="s">
        <v>1</v>
      </c>
      <c r="F770" s="154" t="s">
        <v>811</v>
      </c>
      <c r="H770" s="155">
        <v>1.0149999999999999</v>
      </c>
      <c r="I770" s="156"/>
      <c r="L770" s="152"/>
      <c r="M770" s="157"/>
      <c r="T770" s="158"/>
      <c r="AT770" s="153" t="s">
        <v>148</v>
      </c>
      <c r="AU770" s="153" t="s">
        <v>84</v>
      </c>
      <c r="AV770" s="13" t="s">
        <v>84</v>
      </c>
      <c r="AW770" s="13" t="s">
        <v>31</v>
      </c>
      <c r="AX770" s="13" t="s">
        <v>74</v>
      </c>
      <c r="AY770" s="153" t="s">
        <v>139</v>
      </c>
    </row>
    <row r="771" spans="2:65" s="13" customFormat="1">
      <c r="B771" s="152"/>
      <c r="D771" s="146" t="s">
        <v>148</v>
      </c>
      <c r="E771" s="153" t="s">
        <v>1</v>
      </c>
      <c r="F771" s="154" t="s">
        <v>236</v>
      </c>
      <c r="H771" s="155">
        <v>0.67300000000000004</v>
      </c>
      <c r="I771" s="156"/>
      <c r="L771" s="152"/>
      <c r="M771" s="157"/>
      <c r="T771" s="158"/>
      <c r="AT771" s="153" t="s">
        <v>148</v>
      </c>
      <c r="AU771" s="153" t="s">
        <v>84</v>
      </c>
      <c r="AV771" s="13" t="s">
        <v>84</v>
      </c>
      <c r="AW771" s="13" t="s">
        <v>31</v>
      </c>
      <c r="AX771" s="13" t="s">
        <v>74</v>
      </c>
      <c r="AY771" s="153" t="s">
        <v>139</v>
      </c>
    </row>
    <row r="772" spans="2:65" s="12" customFormat="1">
      <c r="B772" s="145"/>
      <c r="D772" s="146" t="s">
        <v>148</v>
      </c>
      <c r="E772" s="147" t="s">
        <v>1</v>
      </c>
      <c r="F772" s="148" t="s">
        <v>375</v>
      </c>
      <c r="H772" s="147" t="s">
        <v>1</v>
      </c>
      <c r="I772" s="149"/>
      <c r="L772" s="145"/>
      <c r="M772" s="150"/>
      <c r="T772" s="151"/>
      <c r="AT772" s="147" t="s">
        <v>148</v>
      </c>
      <c r="AU772" s="147" t="s">
        <v>84</v>
      </c>
      <c r="AV772" s="12" t="s">
        <v>82</v>
      </c>
      <c r="AW772" s="12" t="s">
        <v>31</v>
      </c>
      <c r="AX772" s="12" t="s">
        <v>74</v>
      </c>
      <c r="AY772" s="147" t="s">
        <v>139</v>
      </c>
    </row>
    <row r="773" spans="2:65" s="13" customFormat="1">
      <c r="B773" s="152"/>
      <c r="D773" s="146" t="s">
        <v>148</v>
      </c>
      <c r="E773" s="153" t="s">
        <v>1</v>
      </c>
      <c r="F773" s="154" t="s">
        <v>812</v>
      </c>
      <c r="H773" s="155">
        <v>0.34799999999999998</v>
      </c>
      <c r="I773" s="156"/>
      <c r="L773" s="152"/>
      <c r="M773" s="157"/>
      <c r="T773" s="158"/>
      <c r="AT773" s="153" t="s">
        <v>148</v>
      </c>
      <c r="AU773" s="153" t="s">
        <v>84</v>
      </c>
      <c r="AV773" s="13" t="s">
        <v>84</v>
      </c>
      <c r="AW773" s="13" t="s">
        <v>31</v>
      </c>
      <c r="AX773" s="13" t="s">
        <v>74</v>
      </c>
      <c r="AY773" s="153" t="s">
        <v>139</v>
      </c>
    </row>
    <row r="774" spans="2:65" s="12" customFormat="1">
      <c r="B774" s="145"/>
      <c r="D774" s="146" t="s">
        <v>148</v>
      </c>
      <c r="E774" s="147" t="s">
        <v>1</v>
      </c>
      <c r="F774" s="148" t="s">
        <v>813</v>
      </c>
      <c r="H774" s="147" t="s">
        <v>1</v>
      </c>
      <c r="I774" s="149"/>
      <c r="L774" s="145"/>
      <c r="M774" s="150"/>
      <c r="T774" s="151"/>
      <c r="AT774" s="147" t="s">
        <v>148</v>
      </c>
      <c r="AU774" s="147" t="s">
        <v>84</v>
      </c>
      <c r="AV774" s="12" t="s">
        <v>82</v>
      </c>
      <c r="AW774" s="12" t="s">
        <v>31</v>
      </c>
      <c r="AX774" s="12" t="s">
        <v>74</v>
      </c>
      <c r="AY774" s="147" t="s">
        <v>139</v>
      </c>
    </row>
    <row r="775" spans="2:65" s="13" customFormat="1">
      <c r="B775" s="152"/>
      <c r="D775" s="146" t="s">
        <v>148</v>
      </c>
      <c r="E775" s="153" t="s">
        <v>1</v>
      </c>
      <c r="F775" s="154" t="s">
        <v>814</v>
      </c>
      <c r="H775" s="155">
        <v>0.57999999999999996</v>
      </c>
      <c r="I775" s="156"/>
      <c r="L775" s="152"/>
      <c r="M775" s="157"/>
      <c r="T775" s="158"/>
      <c r="AT775" s="153" t="s">
        <v>148</v>
      </c>
      <c r="AU775" s="153" t="s">
        <v>84</v>
      </c>
      <c r="AV775" s="13" t="s">
        <v>84</v>
      </c>
      <c r="AW775" s="13" t="s">
        <v>31</v>
      </c>
      <c r="AX775" s="13" t="s">
        <v>74</v>
      </c>
      <c r="AY775" s="153" t="s">
        <v>139</v>
      </c>
    </row>
    <row r="776" spans="2:65" s="12" customFormat="1">
      <c r="B776" s="145"/>
      <c r="D776" s="146" t="s">
        <v>148</v>
      </c>
      <c r="E776" s="147" t="s">
        <v>1</v>
      </c>
      <c r="F776" s="148" t="s">
        <v>752</v>
      </c>
      <c r="H776" s="147" t="s">
        <v>1</v>
      </c>
      <c r="I776" s="149"/>
      <c r="L776" s="145"/>
      <c r="M776" s="150"/>
      <c r="T776" s="151"/>
      <c r="AT776" s="147" t="s">
        <v>148</v>
      </c>
      <c r="AU776" s="147" t="s">
        <v>84</v>
      </c>
      <c r="AV776" s="12" t="s">
        <v>82</v>
      </c>
      <c r="AW776" s="12" t="s">
        <v>31</v>
      </c>
      <c r="AX776" s="12" t="s">
        <v>74</v>
      </c>
      <c r="AY776" s="147" t="s">
        <v>139</v>
      </c>
    </row>
    <row r="777" spans="2:65" s="13" customFormat="1">
      <c r="B777" s="152"/>
      <c r="D777" s="146" t="s">
        <v>148</v>
      </c>
      <c r="E777" s="153" t="s">
        <v>1</v>
      </c>
      <c r="F777" s="154" t="s">
        <v>812</v>
      </c>
      <c r="H777" s="155">
        <v>0.34799999999999998</v>
      </c>
      <c r="I777" s="156"/>
      <c r="L777" s="152"/>
      <c r="M777" s="157"/>
      <c r="T777" s="158"/>
      <c r="AT777" s="153" t="s">
        <v>148</v>
      </c>
      <c r="AU777" s="153" t="s">
        <v>84</v>
      </c>
      <c r="AV777" s="13" t="s">
        <v>84</v>
      </c>
      <c r="AW777" s="13" t="s">
        <v>31</v>
      </c>
      <c r="AX777" s="13" t="s">
        <v>74</v>
      </c>
      <c r="AY777" s="153" t="s">
        <v>139</v>
      </c>
    </row>
    <row r="778" spans="2:65" s="14" customFormat="1">
      <c r="B778" s="159"/>
      <c r="D778" s="146" t="s">
        <v>148</v>
      </c>
      <c r="E778" s="160" t="s">
        <v>1</v>
      </c>
      <c r="F778" s="161" t="s">
        <v>170</v>
      </c>
      <c r="H778" s="162">
        <v>2.964</v>
      </c>
      <c r="I778" s="163"/>
      <c r="L778" s="159"/>
      <c r="M778" s="164"/>
      <c r="T778" s="165"/>
      <c r="AT778" s="160" t="s">
        <v>148</v>
      </c>
      <c r="AU778" s="160" t="s">
        <v>84</v>
      </c>
      <c r="AV778" s="14" t="s">
        <v>146</v>
      </c>
      <c r="AW778" s="14" t="s">
        <v>31</v>
      </c>
      <c r="AX778" s="14" t="s">
        <v>82</v>
      </c>
      <c r="AY778" s="160" t="s">
        <v>139</v>
      </c>
    </row>
    <row r="779" spans="2:65" s="1" customFormat="1" ht="21.75" customHeight="1">
      <c r="B779" s="32"/>
      <c r="C779" s="132" t="s">
        <v>815</v>
      </c>
      <c r="D779" s="132" t="s">
        <v>141</v>
      </c>
      <c r="E779" s="133" t="s">
        <v>816</v>
      </c>
      <c r="F779" s="134" t="s">
        <v>817</v>
      </c>
      <c r="G779" s="135" t="s">
        <v>144</v>
      </c>
      <c r="H779" s="136">
        <v>9.6</v>
      </c>
      <c r="I779" s="137"/>
      <c r="J779" s="138">
        <f>ROUND(I779*H779,2)</f>
        <v>0</v>
      </c>
      <c r="K779" s="134" t="s">
        <v>145</v>
      </c>
      <c r="L779" s="32"/>
      <c r="M779" s="139" t="s">
        <v>1</v>
      </c>
      <c r="N779" s="140" t="s">
        <v>39</v>
      </c>
      <c r="P779" s="141">
        <f>O779*H779</f>
        <v>0</v>
      </c>
      <c r="Q779" s="141">
        <v>0</v>
      </c>
      <c r="R779" s="141">
        <f>Q779*H779</f>
        <v>0</v>
      </c>
      <c r="S779" s="141">
        <v>7.5999999999999998E-2</v>
      </c>
      <c r="T779" s="142">
        <f>S779*H779</f>
        <v>0.72959999999999992</v>
      </c>
      <c r="AR779" s="143" t="s">
        <v>146</v>
      </c>
      <c r="AT779" s="143" t="s">
        <v>141</v>
      </c>
      <c r="AU779" s="143" t="s">
        <v>84</v>
      </c>
      <c r="AY779" s="17" t="s">
        <v>139</v>
      </c>
      <c r="BE779" s="144">
        <f>IF(N779="základní",J779,0)</f>
        <v>0</v>
      </c>
      <c r="BF779" s="144">
        <f>IF(N779="snížená",J779,0)</f>
        <v>0</v>
      </c>
      <c r="BG779" s="144">
        <f>IF(N779="zákl. přenesená",J779,0)</f>
        <v>0</v>
      </c>
      <c r="BH779" s="144">
        <f>IF(N779="sníž. přenesená",J779,0)</f>
        <v>0</v>
      </c>
      <c r="BI779" s="144">
        <f>IF(N779="nulová",J779,0)</f>
        <v>0</v>
      </c>
      <c r="BJ779" s="17" t="s">
        <v>82</v>
      </c>
      <c r="BK779" s="144">
        <f>ROUND(I779*H779,2)</f>
        <v>0</v>
      </c>
      <c r="BL779" s="17" t="s">
        <v>146</v>
      </c>
      <c r="BM779" s="143" t="s">
        <v>818</v>
      </c>
    </row>
    <row r="780" spans="2:65" s="13" customFormat="1">
      <c r="B780" s="152"/>
      <c r="D780" s="146" t="s">
        <v>148</v>
      </c>
      <c r="E780" s="153" t="s">
        <v>1</v>
      </c>
      <c r="F780" s="154" t="s">
        <v>819</v>
      </c>
      <c r="H780" s="155">
        <v>4.8</v>
      </c>
      <c r="I780" s="156"/>
      <c r="L780" s="152"/>
      <c r="M780" s="157"/>
      <c r="T780" s="158"/>
      <c r="AT780" s="153" t="s">
        <v>148</v>
      </c>
      <c r="AU780" s="153" t="s">
        <v>84</v>
      </c>
      <c r="AV780" s="13" t="s">
        <v>84</v>
      </c>
      <c r="AW780" s="13" t="s">
        <v>31</v>
      </c>
      <c r="AX780" s="13" t="s">
        <v>74</v>
      </c>
      <c r="AY780" s="153" t="s">
        <v>139</v>
      </c>
    </row>
    <row r="781" spans="2:65" s="13" customFormat="1">
      <c r="B781" s="152"/>
      <c r="D781" s="146" t="s">
        <v>148</v>
      </c>
      <c r="E781" s="153" t="s">
        <v>1</v>
      </c>
      <c r="F781" s="154" t="s">
        <v>820</v>
      </c>
      <c r="H781" s="155">
        <v>4.8</v>
      </c>
      <c r="I781" s="156"/>
      <c r="L781" s="152"/>
      <c r="M781" s="157"/>
      <c r="T781" s="158"/>
      <c r="AT781" s="153" t="s">
        <v>148</v>
      </c>
      <c r="AU781" s="153" t="s">
        <v>84</v>
      </c>
      <c r="AV781" s="13" t="s">
        <v>84</v>
      </c>
      <c r="AW781" s="13" t="s">
        <v>31</v>
      </c>
      <c r="AX781" s="13" t="s">
        <v>74</v>
      </c>
      <c r="AY781" s="153" t="s">
        <v>139</v>
      </c>
    </row>
    <row r="782" spans="2:65" s="14" customFormat="1">
      <c r="B782" s="159"/>
      <c r="D782" s="146" t="s">
        <v>148</v>
      </c>
      <c r="E782" s="160" t="s">
        <v>1</v>
      </c>
      <c r="F782" s="161" t="s">
        <v>170</v>
      </c>
      <c r="H782" s="162">
        <v>9.6</v>
      </c>
      <c r="I782" s="163"/>
      <c r="L782" s="159"/>
      <c r="M782" s="164"/>
      <c r="T782" s="165"/>
      <c r="AT782" s="160" t="s">
        <v>148</v>
      </c>
      <c r="AU782" s="160" t="s">
        <v>84</v>
      </c>
      <c r="AV782" s="14" t="s">
        <v>146</v>
      </c>
      <c r="AW782" s="14" t="s">
        <v>31</v>
      </c>
      <c r="AX782" s="14" t="s">
        <v>82</v>
      </c>
      <c r="AY782" s="160" t="s">
        <v>139</v>
      </c>
    </row>
    <row r="783" spans="2:65" s="1" customFormat="1" ht="24.2" customHeight="1">
      <c r="B783" s="32"/>
      <c r="C783" s="132" t="s">
        <v>821</v>
      </c>
      <c r="D783" s="132" t="s">
        <v>141</v>
      </c>
      <c r="E783" s="133" t="s">
        <v>822</v>
      </c>
      <c r="F783" s="134" t="s">
        <v>823</v>
      </c>
      <c r="G783" s="135" t="s">
        <v>144</v>
      </c>
      <c r="H783" s="136">
        <v>3</v>
      </c>
      <c r="I783" s="137"/>
      <c r="J783" s="138">
        <f>ROUND(I783*H783,2)</f>
        <v>0</v>
      </c>
      <c r="K783" s="134" t="s">
        <v>145</v>
      </c>
      <c r="L783" s="32"/>
      <c r="M783" s="139" t="s">
        <v>1</v>
      </c>
      <c r="N783" s="140" t="s">
        <v>39</v>
      </c>
      <c r="P783" s="141">
        <f>O783*H783</f>
        <v>0</v>
      </c>
      <c r="Q783" s="141">
        <v>0</v>
      </c>
      <c r="R783" s="141">
        <f>Q783*H783</f>
        <v>0</v>
      </c>
      <c r="S783" s="141">
        <v>0.27</v>
      </c>
      <c r="T783" s="142">
        <f>S783*H783</f>
        <v>0.81</v>
      </c>
      <c r="AR783" s="143" t="s">
        <v>146</v>
      </c>
      <c r="AT783" s="143" t="s">
        <v>141</v>
      </c>
      <c r="AU783" s="143" t="s">
        <v>84</v>
      </c>
      <c r="AY783" s="17" t="s">
        <v>139</v>
      </c>
      <c r="BE783" s="144">
        <f>IF(N783="základní",J783,0)</f>
        <v>0</v>
      </c>
      <c r="BF783" s="144">
        <f>IF(N783="snížená",J783,0)</f>
        <v>0</v>
      </c>
      <c r="BG783" s="144">
        <f>IF(N783="zákl. přenesená",J783,0)</f>
        <v>0</v>
      </c>
      <c r="BH783" s="144">
        <f>IF(N783="sníž. přenesená",J783,0)</f>
        <v>0</v>
      </c>
      <c r="BI783" s="144">
        <f>IF(N783="nulová",J783,0)</f>
        <v>0</v>
      </c>
      <c r="BJ783" s="17" t="s">
        <v>82</v>
      </c>
      <c r="BK783" s="144">
        <f>ROUND(I783*H783,2)</f>
        <v>0</v>
      </c>
      <c r="BL783" s="17" t="s">
        <v>146</v>
      </c>
      <c r="BM783" s="143" t="s">
        <v>824</v>
      </c>
    </row>
    <row r="784" spans="2:65" s="12" customFormat="1">
      <c r="B784" s="145"/>
      <c r="D784" s="146" t="s">
        <v>148</v>
      </c>
      <c r="E784" s="147" t="s">
        <v>1</v>
      </c>
      <c r="F784" s="148" t="s">
        <v>241</v>
      </c>
      <c r="H784" s="147" t="s">
        <v>1</v>
      </c>
      <c r="I784" s="149"/>
      <c r="L784" s="145"/>
      <c r="M784" s="150"/>
      <c r="T784" s="151"/>
      <c r="AT784" s="147" t="s">
        <v>148</v>
      </c>
      <c r="AU784" s="147" t="s">
        <v>84</v>
      </c>
      <c r="AV784" s="12" t="s">
        <v>82</v>
      </c>
      <c r="AW784" s="12" t="s">
        <v>31</v>
      </c>
      <c r="AX784" s="12" t="s">
        <v>74</v>
      </c>
      <c r="AY784" s="147" t="s">
        <v>139</v>
      </c>
    </row>
    <row r="785" spans="2:65" s="13" customFormat="1">
      <c r="B785" s="152"/>
      <c r="D785" s="146" t="s">
        <v>148</v>
      </c>
      <c r="E785" s="153" t="s">
        <v>1</v>
      </c>
      <c r="F785" s="154" t="s">
        <v>825</v>
      </c>
      <c r="H785" s="155">
        <v>1.4</v>
      </c>
      <c r="I785" s="156"/>
      <c r="L785" s="152"/>
      <c r="M785" s="157"/>
      <c r="T785" s="158"/>
      <c r="AT785" s="153" t="s">
        <v>148</v>
      </c>
      <c r="AU785" s="153" t="s">
        <v>84</v>
      </c>
      <c r="AV785" s="13" t="s">
        <v>84</v>
      </c>
      <c r="AW785" s="13" t="s">
        <v>31</v>
      </c>
      <c r="AX785" s="13" t="s">
        <v>74</v>
      </c>
      <c r="AY785" s="153" t="s">
        <v>139</v>
      </c>
    </row>
    <row r="786" spans="2:65" s="13" customFormat="1">
      <c r="B786" s="152"/>
      <c r="D786" s="146" t="s">
        <v>148</v>
      </c>
      <c r="E786" s="153" t="s">
        <v>1</v>
      </c>
      <c r="F786" s="154" t="s">
        <v>826</v>
      </c>
      <c r="H786" s="155">
        <v>1.6</v>
      </c>
      <c r="I786" s="156"/>
      <c r="L786" s="152"/>
      <c r="M786" s="157"/>
      <c r="T786" s="158"/>
      <c r="AT786" s="153" t="s">
        <v>148</v>
      </c>
      <c r="AU786" s="153" t="s">
        <v>84</v>
      </c>
      <c r="AV786" s="13" t="s">
        <v>84</v>
      </c>
      <c r="AW786" s="13" t="s">
        <v>31</v>
      </c>
      <c r="AX786" s="13" t="s">
        <v>74</v>
      </c>
      <c r="AY786" s="153" t="s">
        <v>139</v>
      </c>
    </row>
    <row r="787" spans="2:65" s="14" customFormat="1">
      <c r="B787" s="159"/>
      <c r="D787" s="146" t="s">
        <v>148</v>
      </c>
      <c r="E787" s="160" t="s">
        <v>1</v>
      </c>
      <c r="F787" s="161" t="s">
        <v>170</v>
      </c>
      <c r="H787" s="162">
        <v>3</v>
      </c>
      <c r="I787" s="163"/>
      <c r="L787" s="159"/>
      <c r="M787" s="164"/>
      <c r="T787" s="165"/>
      <c r="AT787" s="160" t="s">
        <v>148</v>
      </c>
      <c r="AU787" s="160" t="s">
        <v>84</v>
      </c>
      <c r="AV787" s="14" t="s">
        <v>146</v>
      </c>
      <c r="AW787" s="14" t="s">
        <v>31</v>
      </c>
      <c r="AX787" s="14" t="s">
        <v>82</v>
      </c>
      <c r="AY787" s="160" t="s">
        <v>139</v>
      </c>
    </row>
    <row r="788" spans="2:65" s="1" customFormat="1" ht="24.2" customHeight="1">
      <c r="B788" s="32"/>
      <c r="C788" s="132" t="s">
        <v>827</v>
      </c>
      <c r="D788" s="132" t="s">
        <v>141</v>
      </c>
      <c r="E788" s="133" t="s">
        <v>828</v>
      </c>
      <c r="F788" s="134" t="s">
        <v>829</v>
      </c>
      <c r="G788" s="135" t="s">
        <v>253</v>
      </c>
      <c r="H788" s="136">
        <v>4</v>
      </c>
      <c r="I788" s="137"/>
      <c r="J788" s="138">
        <f>ROUND(I788*H788,2)</f>
        <v>0</v>
      </c>
      <c r="K788" s="134" t="s">
        <v>145</v>
      </c>
      <c r="L788" s="32"/>
      <c r="M788" s="139" t="s">
        <v>1</v>
      </c>
      <c r="N788" s="140" t="s">
        <v>39</v>
      </c>
      <c r="P788" s="141">
        <f>O788*H788</f>
        <v>0</v>
      </c>
      <c r="Q788" s="141">
        <v>0</v>
      </c>
      <c r="R788" s="141">
        <f>Q788*H788</f>
        <v>0</v>
      </c>
      <c r="S788" s="141">
        <v>0.11899999999999999</v>
      </c>
      <c r="T788" s="142">
        <f>S788*H788</f>
        <v>0.47599999999999998</v>
      </c>
      <c r="AR788" s="143" t="s">
        <v>146</v>
      </c>
      <c r="AT788" s="143" t="s">
        <v>141</v>
      </c>
      <c r="AU788" s="143" t="s">
        <v>84</v>
      </c>
      <c r="AY788" s="17" t="s">
        <v>139</v>
      </c>
      <c r="BE788" s="144">
        <f>IF(N788="základní",J788,0)</f>
        <v>0</v>
      </c>
      <c r="BF788" s="144">
        <f>IF(N788="snížená",J788,0)</f>
        <v>0</v>
      </c>
      <c r="BG788" s="144">
        <f>IF(N788="zákl. přenesená",J788,0)</f>
        <v>0</v>
      </c>
      <c r="BH788" s="144">
        <f>IF(N788="sníž. přenesená",J788,0)</f>
        <v>0</v>
      </c>
      <c r="BI788" s="144">
        <f>IF(N788="nulová",J788,0)</f>
        <v>0</v>
      </c>
      <c r="BJ788" s="17" t="s">
        <v>82</v>
      </c>
      <c r="BK788" s="144">
        <f>ROUND(I788*H788,2)</f>
        <v>0</v>
      </c>
      <c r="BL788" s="17" t="s">
        <v>146</v>
      </c>
      <c r="BM788" s="143" t="s">
        <v>830</v>
      </c>
    </row>
    <row r="789" spans="2:65" s="12" customFormat="1">
      <c r="B789" s="145"/>
      <c r="D789" s="146" t="s">
        <v>148</v>
      </c>
      <c r="E789" s="147" t="s">
        <v>1</v>
      </c>
      <c r="F789" s="148" t="s">
        <v>831</v>
      </c>
      <c r="H789" s="147" t="s">
        <v>1</v>
      </c>
      <c r="I789" s="149"/>
      <c r="L789" s="145"/>
      <c r="M789" s="150"/>
      <c r="T789" s="151"/>
      <c r="AT789" s="147" t="s">
        <v>148</v>
      </c>
      <c r="AU789" s="147" t="s">
        <v>84</v>
      </c>
      <c r="AV789" s="12" t="s">
        <v>82</v>
      </c>
      <c r="AW789" s="12" t="s">
        <v>31</v>
      </c>
      <c r="AX789" s="12" t="s">
        <v>74</v>
      </c>
      <c r="AY789" s="147" t="s">
        <v>139</v>
      </c>
    </row>
    <row r="790" spans="2:65" s="13" customFormat="1">
      <c r="B790" s="152"/>
      <c r="D790" s="146" t="s">
        <v>148</v>
      </c>
      <c r="E790" s="153" t="s">
        <v>1</v>
      </c>
      <c r="F790" s="154" t="s">
        <v>146</v>
      </c>
      <c r="H790" s="155">
        <v>4</v>
      </c>
      <c r="I790" s="156"/>
      <c r="L790" s="152"/>
      <c r="M790" s="157"/>
      <c r="T790" s="158"/>
      <c r="AT790" s="153" t="s">
        <v>148</v>
      </c>
      <c r="AU790" s="153" t="s">
        <v>84</v>
      </c>
      <c r="AV790" s="13" t="s">
        <v>84</v>
      </c>
      <c r="AW790" s="13" t="s">
        <v>31</v>
      </c>
      <c r="AX790" s="13" t="s">
        <v>82</v>
      </c>
      <c r="AY790" s="153" t="s">
        <v>139</v>
      </c>
    </row>
    <row r="791" spans="2:65" s="1" customFormat="1" ht="24.2" customHeight="1">
      <c r="B791" s="32"/>
      <c r="C791" s="132" t="s">
        <v>832</v>
      </c>
      <c r="D791" s="132" t="s">
        <v>141</v>
      </c>
      <c r="E791" s="133" t="s">
        <v>833</v>
      </c>
      <c r="F791" s="134" t="s">
        <v>834</v>
      </c>
      <c r="G791" s="135" t="s">
        <v>159</v>
      </c>
      <c r="H791" s="136">
        <v>50</v>
      </c>
      <c r="I791" s="137"/>
      <c r="J791" s="138">
        <f>ROUND(I791*H791,2)</f>
        <v>0</v>
      </c>
      <c r="K791" s="134" t="s">
        <v>145</v>
      </c>
      <c r="L791" s="32"/>
      <c r="M791" s="139" t="s">
        <v>1</v>
      </c>
      <c r="N791" s="140" t="s">
        <v>39</v>
      </c>
      <c r="P791" s="141">
        <f>O791*H791</f>
        <v>0</v>
      </c>
      <c r="Q791" s="141">
        <v>0</v>
      </c>
      <c r="R791" s="141">
        <f>Q791*H791</f>
        <v>0</v>
      </c>
      <c r="S791" s="141">
        <v>1.2999999999999999E-2</v>
      </c>
      <c r="T791" s="142">
        <f>S791*H791</f>
        <v>0.65</v>
      </c>
      <c r="AR791" s="143" t="s">
        <v>146</v>
      </c>
      <c r="AT791" s="143" t="s">
        <v>141</v>
      </c>
      <c r="AU791" s="143" t="s">
        <v>84</v>
      </c>
      <c r="AY791" s="17" t="s">
        <v>139</v>
      </c>
      <c r="BE791" s="144">
        <f>IF(N791="základní",J791,0)</f>
        <v>0</v>
      </c>
      <c r="BF791" s="144">
        <f>IF(N791="snížená",J791,0)</f>
        <v>0</v>
      </c>
      <c r="BG791" s="144">
        <f>IF(N791="zákl. přenesená",J791,0)</f>
        <v>0</v>
      </c>
      <c r="BH791" s="144">
        <f>IF(N791="sníž. přenesená",J791,0)</f>
        <v>0</v>
      </c>
      <c r="BI791" s="144">
        <f>IF(N791="nulová",J791,0)</f>
        <v>0</v>
      </c>
      <c r="BJ791" s="17" t="s">
        <v>82</v>
      </c>
      <c r="BK791" s="144">
        <f>ROUND(I791*H791,2)</f>
        <v>0</v>
      </c>
      <c r="BL791" s="17" t="s">
        <v>146</v>
      </c>
      <c r="BM791" s="143" t="s">
        <v>835</v>
      </c>
    </row>
    <row r="792" spans="2:65" s="1" customFormat="1" ht="24.2" customHeight="1">
      <c r="B792" s="32"/>
      <c r="C792" s="132" t="s">
        <v>836</v>
      </c>
      <c r="D792" s="132" t="s">
        <v>141</v>
      </c>
      <c r="E792" s="133" t="s">
        <v>837</v>
      </c>
      <c r="F792" s="134" t="s">
        <v>838</v>
      </c>
      <c r="G792" s="135" t="s">
        <v>159</v>
      </c>
      <c r="H792" s="136">
        <v>16</v>
      </c>
      <c r="I792" s="137"/>
      <c r="J792" s="138">
        <f>ROUND(I792*H792,2)</f>
        <v>0</v>
      </c>
      <c r="K792" s="134" t="s">
        <v>145</v>
      </c>
      <c r="L792" s="32"/>
      <c r="M792" s="139" t="s">
        <v>1</v>
      </c>
      <c r="N792" s="140" t="s">
        <v>39</v>
      </c>
      <c r="P792" s="141">
        <f>O792*H792</f>
        <v>0</v>
      </c>
      <c r="Q792" s="141">
        <v>0</v>
      </c>
      <c r="R792" s="141">
        <f>Q792*H792</f>
        <v>0</v>
      </c>
      <c r="S792" s="141">
        <v>1.7999999999999999E-2</v>
      </c>
      <c r="T792" s="142">
        <f>S792*H792</f>
        <v>0.28799999999999998</v>
      </c>
      <c r="AR792" s="143" t="s">
        <v>146</v>
      </c>
      <c r="AT792" s="143" t="s">
        <v>141</v>
      </c>
      <c r="AU792" s="143" t="s">
        <v>84</v>
      </c>
      <c r="AY792" s="17" t="s">
        <v>139</v>
      </c>
      <c r="BE792" s="144">
        <f>IF(N792="základní",J792,0)</f>
        <v>0</v>
      </c>
      <c r="BF792" s="144">
        <f>IF(N792="snížená",J792,0)</f>
        <v>0</v>
      </c>
      <c r="BG792" s="144">
        <f>IF(N792="zákl. přenesená",J792,0)</f>
        <v>0</v>
      </c>
      <c r="BH792" s="144">
        <f>IF(N792="sníž. přenesená",J792,0)</f>
        <v>0</v>
      </c>
      <c r="BI792" s="144">
        <f>IF(N792="nulová",J792,0)</f>
        <v>0</v>
      </c>
      <c r="BJ792" s="17" t="s">
        <v>82</v>
      </c>
      <c r="BK792" s="144">
        <f>ROUND(I792*H792,2)</f>
        <v>0</v>
      </c>
      <c r="BL792" s="17" t="s">
        <v>146</v>
      </c>
      <c r="BM792" s="143" t="s">
        <v>839</v>
      </c>
    </row>
    <row r="793" spans="2:65" s="1" customFormat="1" ht="24.2" customHeight="1">
      <c r="B793" s="32"/>
      <c r="C793" s="132" t="s">
        <v>840</v>
      </c>
      <c r="D793" s="132" t="s">
        <v>141</v>
      </c>
      <c r="E793" s="133" t="s">
        <v>841</v>
      </c>
      <c r="F793" s="134" t="s">
        <v>842</v>
      </c>
      <c r="G793" s="135" t="s">
        <v>159</v>
      </c>
      <c r="H793" s="136">
        <v>7.2</v>
      </c>
      <c r="I793" s="137"/>
      <c r="J793" s="138">
        <f>ROUND(I793*H793,2)</f>
        <v>0</v>
      </c>
      <c r="K793" s="134" t="s">
        <v>145</v>
      </c>
      <c r="L793" s="32"/>
      <c r="M793" s="139" t="s">
        <v>1</v>
      </c>
      <c r="N793" s="140" t="s">
        <v>39</v>
      </c>
      <c r="P793" s="141">
        <f>O793*H793</f>
        <v>0</v>
      </c>
      <c r="Q793" s="141">
        <v>0</v>
      </c>
      <c r="R793" s="141">
        <f>Q793*H793</f>
        <v>0</v>
      </c>
      <c r="S793" s="141">
        <v>4.2000000000000003E-2</v>
      </c>
      <c r="T793" s="142">
        <f>S793*H793</f>
        <v>0.3024</v>
      </c>
      <c r="AR793" s="143" t="s">
        <v>146</v>
      </c>
      <c r="AT793" s="143" t="s">
        <v>141</v>
      </c>
      <c r="AU793" s="143" t="s">
        <v>84</v>
      </c>
      <c r="AY793" s="17" t="s">
        <v>139</v>
      </c>
      <c r="BE793" s="144">
        <f>IF(N793="základní",J793,0)</f>
        <v>0</v>
      </c>
      <c r="BF793" s="144">
        <f>IF(N793="snížená",J793,0)</f>
        <v>0</v>
      </c>
      <c r="BG793" s="144">
        <f>IF(N793="zákl. přenesená",J793,0)</f>
        <v>0</v>
      </c>
      <c r="BH793" s="144">
        <f>IF(N793="sníž. přenesená",J793,0)</f>
        <v>0</v>
      </c>
      <c r="BI793" s="144">
        <f>IF(N793="nulová",J793,0)</f>
        <v>0</v>
      </c>
      <c r="BJ793" s="17" t="s">
        <v>82</v>
      </c>
      <c r="BK793" s="144">
        <f>ROUND(I793*H793,2)</f>
        <v>0</v>
      </c>
      <c r="BL793" s="17" t="s">
        <v>146</v>
      </c>
      <c r="BM793" s="143" t="s">
        <v>843</v>
      </c>
    </row>
    <row r="794" spans="2:65" s="13" customFormat="1">
      <c r="B794" s="152"/>
      <c r="D794" s="146" t="s">
        <v>148</v>
      </c>
      <c r="E794" s="153" t="s">
        <v>1</v>
      </c>
      <c r="F794" s="154" t="s">
        <v>844</v>
      </c>
      <c r="H794" s="155">
        <v>7.2</v>
      </c>
      <c r="I794" s="156"/>
      <c r="L794" s="152"/>
      <c r="M794" s="157"/>
      <c r="T794" s="158"/>
      <c r="AT794" s="153" t="s">
        <v>148</v>
      </c>
      <c r="AU794" s="153" t="s">
        <v>84</v>
      </c>
      <c r="AV794" s="13" t="s">
        <v>84</v>
      </c>
      <c r="AW794" s="13" t="s">
        <v>31</v>
      </c>
      <c r="AX794" s="13" t="s">
        <v>82</v>
      </c>
      <c r="AY794" s="153" t="s">
        <v>139</v>
      </c>
    </row>
    <row r="795" spans="2:65" s="1" customFormat="1" ht="24.2" customHeight="1">
      <c r="B795" s="32"/>
      <c r="C795" s="132" t="s">
        <v>845</v>
      </c>
      <c r="D795" s="132" t="s">
        <v>141</v>
      </c>
      <c r="E795" s="133" t="s">
        <v>846</v>
      </c>
      <c r="F795" s="134" t="s">
        <v>847</v>
      </c>
      <c r="G795" s="135" t="s">
        <v>159</v>
      </c>
      <c r="H795" s="136">
        <v>36.96</v>
      </c>
      <c r="I795" s="137"/>
      <c r="J795" s="138">
        <f>ROUND(I795*H795,2)</f>
        <v>0</v>
      </c>
      <c r="K795" s="134" t="s">
        <v>145</v>
      </c>
      <c r="L795" s="32"/>
      <c r="M795" s="139" t="s">
        <v>1</v>
      </c>
      <c r="N795" s="140" t="s">
        <v>39</v>
      </c>
      <c r="P795" s="141">
        <f>O795*H795</f>
        <v>0</v>
      </c>
      <c r="Q795" s="141">
        <v>0</v>
      </c>
      <c r="R795" s="141">
        <f>Q795*H795</f>
        <v>0</v>
      </c>
      <c r="S795" s="141">
        <v>0</v>
      </c>
      <c r="T795" s="142">
        <f>S795*H795</f>
        <v>0</v>
      </c>
      <c r="AR795" s="143" t="s">
        <v>146</v>
      </c>
      <c r="AT795" s="143" t="s">
        <v>141</v>
      </c>
      <c r="AU795" s="143" t="s">
        <v>84</v>
      </c>
      <c r="AY795" s="17" t="s">
        <v>139</v>
      </c>
      <c r="BE795" s="144">
        <f>IF(N795="základní",J795,0)</f>
        <v>0</v>
      </c>
      <c r="BF795" s="144">
        <f>IF(N795="snížená",J795,0)</f>
        <v>0</v>
      </c>
      <c r="BG795" s="144">
        <f>IF(N795="zákl. přenesená",J795,0)</f>
        <v>0</v>
      </c>
      <c r="BH795" s="144">
        <f>IF(N795="sníž. přenesená",J795,0)</f>
        <v>0</v>
      </c>
      <c r="BI795" s="144">
        <f>IF(N795="nulová",J795,0)</f>
        <v>0</v>
      </c>
      <c r="BJ795" s="17" t="s">
        <v>82</v>
      </c>
      <c r="BK795" s="144">
        <f>ROUND(I795*H795,2)</f>
        <v>0</v>
      </c>
      <c r="BL795" s="17" t="s">
        <v>146</v>
      </c>
      <c r="BM795" s="143" t="s">
        <v>848</v>
      </c>
    </row>
    <row r="796" spans="2:65" s="12" customFormat="1">
      <c r="B796" s="145"/>
      <c r="D796" s="146" t="s">
        <v>148</v>
      </c>
      <c r="E796" s="147" t="s">
        <v>1</v>
      </c>
      <c r="F796" s="148" t="s">
        <v>739</v>
      </c>
      <c r="H796" s="147" t="s">
        <v>1</v>
      </c>
      <c r="I796" s="149"/>
      <c r="L796" s="145"/>
      <c r="M796" s="150"/>
      <c r="T796" s="151"/>
      <c r="AT796" s="147" t="s">
        <v>148</v>
      </c>
      <c r="AU796" s="147" t="s">
        <v>84</v>
      </c>
      <c r="AV796" s="12" t="s">
        <v>82</v>
      </c>
      <c r="AW796" s="12" t="s">
        <v>31</v>
      </c>
      <c r="AX796" s="12" t="s">
        <v>74</v>
      </c>
      <c r="AY796" s="147" t="s">
        <v>139</v>
      </c>
    </row>
    <row r="797" spans="2:65" s="13" customFormat="1">
      <c r="B797" s="152"/>
      <c r="D797" s="146" t="s">
        <v>148</v>
      </c>
      <c r="E797" s="153" t="s">
        <v>1</v>
      </c>
      <c r="F797" s="154" t="s">
        <v>849</v>
      </c>
      <c r="H797" s="155">
        <v>20.94</v>
      </c>
      <c r="I797" s="156"/>
      <c r="L797" s="152"/>
      <c r="M797" s="157"/>
      <c r="T797" s="158"/>
      <c r="AT797" s="153" t="s">
        <v>148</v>
      </c>
      <c r="AU797" s="153" t="s">
        <v>84</v>
      </c>
      <c r="AV797" s="13" t="s">
        <v>84</v>
      </c>
      <c r="AW797" s="13" t="s">
        <v>31</v>
      </c>
      <c r="AX797" s="13" t="s">
        <v>74</v>
      </c>
      <c r="AY797" s="153" t="s">
        <v>139</v>
      </c>
    </row>
    <row r="798" spans="2:65" s="13" customFormat="1">
      <c r="B798" s="152"/>
      <c r="D798" s="146" t="s">
        <v>148</v>
      </c>
      <c r="E798" s="153" t="s">
        <v>1</v>
      </c>
      <c r="F798" s="154" t="s">
        <v>850</v>
      </c>
      <c r="H798" s="155">
        <v>21.5</v>
      </c>
      <c r="I798" s="156"/>
      <c r="L798" s="152"/>
      <c r="M798" s="157"/>
      <c r="T798" s="158"/>
      <c r="AT798" s="153" t="s">
        <v>148</v>
      </c>
      <c r="AU798" s="153" t="s">
        <v>84</v>
      </c>
      <c r="AV798" s="13" t="s">
        <v>84</v>
      </c>
      <c r="AW798" s="13" t="s">
        <v>31</v>
      </c>
      <c r="AX798" s="13" t="s">
        <v>74</v>
      </c>
      <c r="AY798" s="153" t="s">
        <v>139</v>
      </c>
    </row>
    <row r="799" spans="2:65" s="13" customFormat="1">
      <c r="B799" s="152"/>
      <c r="D799" s="146" t="s">
        <v>148</v>
      </c>
      <c r="E799" s="153" t="s">
        <v>1</v>
      </c>
      <c r="F799" s="154" t="s">
        <v>851</v>
      </c>
      <c r="H799" s="155">
        <v>2.4</v>
      </c>
      <c r="I799" s="156"/>
      <c r="L799" s="152"/>
      <c r="M799" s="157"/>
      <c r="T799" s="158"/>
      <c r="AT799" s="153" t="s">
        <v>148</v>
      </c>
      <c r="AU799" s="153" t="s">
        <v>84</v>
      </c>
      <c r="AV799" s="13" t="s">
        <v>84</v>
      </c>
      <c r="AW799" s="13" t="s">
        <v>31</v>
      </c>
      <c r="AX799" s="13" t="s">
        <v>74</v>
      </c>
      <c r="AY799" s="153" t="s">
        <v>139</v>
      </c>
    </row>
    <row r="800" spans="2:65" s="12" customFormat="1">
      <c r="B800" s="145"/>
      <c r="D800" s="146" t="s">
        <v>148</v>
      </c>
      <c r="E800" s="147" t="s">
        <v>1</v>
      </c>
      <c r="F800" s="148" t="s">
        <v>852</v>
      </c>
      <c r="H800" s="147" t="s">
        <v>1</v>
      </c>
      <c r="I800" s="149"/>
      <c r="L800" s="145"/>
      <c r="M800" s="150"/>
      <c r="T800" s="151"/>
      <c r="AT800" s="147" t="s">
        <v>148</v>
      </c>
      <c r="AU800" s="147" t="s">
        <v>84</v>
      </c>
      <c r="AV800" s="12" t="s">
        <v>82</v>
      </c>
      <c r="AW800" s="12" t="s">
        <v>31</v>
      </c>
      <c r="AX800" s="12" t="s">
        <v>74</v>
      </c>
      <c r="AY800" s="147" t="s">
        <v>139</v>
      </c>
    </row>
    <row r="801" spans="2:65" s="13" customFormat="1">
      <c r="B801" s="152"/>
      <c r="D801" s="146" t="s">
        <v>148</v>
      </c>
      <c r="E801" s="153" t="s">
        <v>1</v>
      </c>
      <c r="F801" s="154" t="s">
        <v>853</v>
      </c>
      <c r="H801" s="155">
        <v>-7.88</v>
      </c>
      <c r="I801" s="156"/>
      <c r="L801" s="152"/>
      <c r="M801" s="157"/>
      <c r="T801" s="158"/>
      <c r="AT801" s="153" t="s">
        <v>148</v>
      </c>
      <c r="AU801" s="153" t="s">
        <v>84</v>
      </c>
      <c r="AV801" s="13" t="s">
        <v>84</v>
      </c>
      <c r="AW801" s="13" t="s">
        <v>31</v>
      </c>
      <c r="AX801" s="13" t="s">
        <v>74</v>
      </c>
      <c r="AY801" s="153" t="s">
        <v>139</v>
      </c>
    </row>
    <row r="802" spans="2:65" s="14" customFormat="1">
      <c r="B802" s="159"/>
      <c r="D802" s="146" t="s">
        <v>148</v>
      </c>
      <c r="E802" s="160" t="s">
        <v>1</v>
      </c>
      <c r="F802" s="161" t="s">
        <v>170</v>
      </c>
      <c r="H802" s="162">
        <v>36.959999999999994</v>
      </c>
      <c r="I802" s="163"/>
      <c r="L802" s="159"/>
      <c r="M802" s="164"/>
      <c r="T802" s="165"/>
      <c r="AT802" s="160" t="s">
        <v>148</v>
      </c>
      <c r="AU802" s="160" t="s">
        <v>84</v>
      </c>
      <c r="AV802" s="14" t="s">
        <v>146</v>
      </c>
      <c r="AW802" s="14" t="s">
        <v>31</v>
      </c>
      <c r="AX802" s="14" t="s">
        <v>82</v>
      </c>
      <c r="AY802" s="160" t="s">
        <v>139</v>
      </c>
    </row>
    <row r="803" spans="2:65" s="1" customFormat="1" ht="37.9" customHeight="1">
      <c r="B803" s="32"/>
      <c r="C803" s="132" t="s">
        <v>854</v>
      </c>
      <c r="D803" s="132" t="s">
        <v>141</v>
      </c>
      <c r="E803" s="133" t="s">
        <v>855</v>
      </c>
      <c r="F803" s="134" t="s">
        <v>856</v>
      </c>
      <c r="G803" s="135" t="s">
        <v>144</v>
      </c>
      <c r="H803" s="136">
        <v>68.62</v>
      </c>
      <c r="I803" s="137"/>
      <c r="J803" s="138">
        <f>ROUND(I803*H803,2)</f>
        <v>0</v>
      </c>
      <c r="K803" s="134" t="s">
        <v>145</v>
      </c>
      <c r="L803" s="32"/>
      <c r="M803" s="139" t="s">
        <v>1</v>
      </c>
      <c r="N803" s="140" t="s">
        <v>39</v>
      </c>
      <c r="P803" s="141">
        <f>O803*H803</f>
        <v>0</v>
      </c>
      <c r="Q803" s="141">
        <v>0</v>
      </c>
      <c r="R803" s="141">
        <f>Q803*H803</f>
        <v>0</v>
      </c>
      <c r="S803" s="141">
        <v>4.0000000000000001E-3</v>
      </c>
      <c r="T803" s="142">
        <f>S803*H803</f>
        <v>0.27448</v>
      </c>
      <c r="AR803" s="143" t="s">
        <v>146</v>
      </c>
      <c r="AT803" s="143" t="s">
        <v>141</v>
      </c>
      <c r="AU803" s="143" t="s">
        <v>84</v>
      </c>
      <c r="AY803" s="17" t="s">
        <v>139</v>
      </c>
      <c r="BE803" s="144">
        <f>IF(N803="základní",J803,0)</f>
        <v>0</v>
      </c>
      <c r="BF803" s="144">
        <f>IF(N803="snížená",J803,0)</f>
        <v>0</v>
      </c>
      <c r="BG803" s="144">
        <f>IF(N803="zákl. přenesená",J803,0)</f>
        <v>0</v>
      </c>
      <c r="BH803" s="144">
        <f>IF(N803="sníž. přenesená",J803,0)</f>
        <v>0</v>
      </c>
      <c r="BI803" s="144">
        <f>IF(N803="nulová",J803,0)</f>
        <v>0</v>
      </c>
      <c r="BJ803" s="17" t="s">
        <v>82</v>
      </c>
      <c r="BK803" s="144">
        <f>ROUND(I803*H803,2)</f>
        <v>0</v>
      </c>
      <c r="BL803" s="17" t="s">
        <v>146</v>
      </c>
      <c r="BM803" s="143" t="s">
        <v>857</v>
      </c>
    </row>
    <row r="804" spans="2:65" s="12" customFormat="1" ht="22.5">
      <c r="B804" s="145"/>
      <c r="D804" s="146" t="s">
        <v>148</v>
      </c>
      <c r="E804" s="147" t="s">
        <v>1</v>
      </c>
      <c r="F804" s="148" t="s">
        <v>446</v>
      </c>
      <c r="H804" s="147" t="s">
        <v>1</v>
      </c>
      <c r="I804" s="149"/>
      <c r="L804" s="145"/>
      <c r="M804" s="150"/>
      <c r="T804" s="151"/>
      <c r="AT804" s="147" t="s">
        <v>148</v>
      </c>
      <c r="AU804" s="147" t="s">
        <v>84</v>
      </c>
      <c r="AV804" s="12" t="s">
        <v>82</v>
      </c>
      <c r="AW804" s="12" t="s">
        <v>31</v>
      </c>
      <c r="AX804" s="12" t="s">
        <v>74</v>
      </c>
      <c r="AY804" s="147" t="s">
        <v>139</v>
      </c>
    </row>
    <row r="805" spans="2:65" s="13" customFormat="1">
      <c r="B805" s="152"/>
      <c r="D805" s="146" t="s">
        <v>148</v>
      </c>
      <c r="E805" s="153" t="s">
        <v>1</v>
      </c>
      <c r="F805" s="154" t="s">
        <v>858</v>
      </c>
      <c r="H805" s="155">
        <v>68.62</v>
      </c>
      <c r="I805" s="156"/>
      <c r="L805" s="152"/>
      <c r="M805" s="157"/>
      <c r="T805" s="158"/>
      <c r="AT805" s="153" t="s">
        <v>148</v>
      </c>
      <c r="AU805" s="153" t="s">
        <v>84</v>
      </c>
      <c r="AV805" s="13" t="s">
        <v>84</v>
      </c>
      <c r="AW805" s="13" t="s">
        <v>31</v>
      </c>
      <c r="AX805" s="13" t="s">
        <v>82</v>
      </c>
      <c r="AY805" s="153" t="s">
        <v>139</v>
      </c>
    </row>
    <row r="806" spans="2:65" s="1" customFormat="1" ht="37.9" customHeight="1">
      <c r="B806" s="32"/>
      <c r="C806" s="132" t="s">
        <v>859</v>
      </c>
      <c r="D806" s="132" t="s">
        <v>141</v>
      </c>
      <c r="E806" s="133" t="s">
        <v>860</v>
      </c>
      <c r="F806" s="134" t="s">
        <v>861</v>
      </c>
      <c r="G806" s="135" t="s">
        <v>144</v>
      </c>
      <c r="H806" s="136">
        <v>113.492</v>
      </c>
      <c r="I806" s="137"/>
      <c r="J806" s="138">
        <f>ROUND(I806*H806,2)</f>
        <v>0</v>
      </c>
      <c r="K806" s="134" t="s">
        <v>145</v>
      </c>
      <c r="L806" s="32"/>
      <c r="M806" s="139" t="s">
        <v>1</v>
      </c>
      <c r="N806" s="140" t="s">
        <v>39</v>
      </c>
      <c r="P806" s="141">
        <f>O806*H806</f>
        <v>0</v>
      </c>
      <c r="Q806" s="141">
        <v>0</v>
      </c>
      <c r="R806" s="141">
        <f>Q806*H806</f>
        <v>0</v>
      </c>
      <c r="S806" s="141">
        <v>0.01</v>
      </c>
      <c r="T806" s="142">
        <f>S806*H806</f>
        <v>1.1349200000000002</v>
      </c>
      <c r="AR806" s="143" t="s">
        <v>146</v>
      </c>
      <c r="AT806" s="143" t="s">
        <v>141</v>
      </c>
      <c r="AU806" s="143" t="s">
        <v>84</v>
      </c>
      <c r="AY806" s="17" t="s">
        <v>139</v>
      </c>
      <c r="BE806" s="144">
        <f>IF(N806="základní",J806,0)</f>
        <v>0</v>
      </c>
      <c r="BF806" s="144">
        <f>IF(N806="snížená",J806,0)</f>
        <v>0</v>
      </c>
      <c r="BG806" s="144">
        <f>IF(N806="zákl. přenesená",J806,0)</f>
        <v>0</v>
      </c>
      <c r="BH806" s="144">
        <f>IF(N806="sníž. přenesená",J806,0)</f>
        <v>0</v>
      </c>
      <c r="BI806" s="144">
        <f>IF(N806="nulová",J806,0)</f>
        <v>0</v>
      </c>
      <c r="BJ806" s="17" t="s">
        <v>82</v>
      </c>
      <c r="BK806" s="144">
        <f>ROUND(I806*H806,2)</f>
        <v>0</v>
      </c>
      <c r="BL806" s="17" t="s">
        <v>146</v>
      </c>
      <c r="BM806" s="143" t="s">
        <v>862</v>
      </c>
    </row>
    <row r="807" spans="2:65" s="12" customFormat="1" ht="22.5">
      <c r="B807" s="145"/>
      <c r="D807" s="146" t="s">
        <v>148</v>
      </c>
      <c r="E807" s="147" t="s">
        <v>1</v>
      </c>
      <c r="F807" s="148" t="s">
        <v>492</v>
      </c>
      <c r="H807" s="147" t="s">
        <v>1</v>
      </c>
      <c r="I807" s="149"/>
      <c r="L807" s="145"/>
      <c r="M807" s="150"/>
      <c r="T807" s="151"/>
      <c r="AT807" s="147" t="s">
        <v>148</v>
      </c>
      <c r="AU807" s="147" t="s">
        <v>84</v>
      </c>
      <c r="AV807" s="12" t="s">
        <v>82</v>
      </c>
      <c r="AW807" s="12" t="s">
        <v>31</v>
      </c>
      <c r="AX807" s="12" t="s">
        <v>74</v>
      </c>
      <c r="AY807" s="147" t="s">
        <v>139</v>
      </c>
    </row>
    <row r="808" spans="2:65" s="13" customFormat="1">
      <c r="B808" s="152"/>
      <c r="D808" s="146" t="s">
        <v>148</v>
      </c>
      <c r="E808" s="153" t="s">
        <v>1</v>
      </c>
      <c r="F808" s="154" t="s">
        <v>863</v>
      </c>
      <c r="H808" s="155">
        <v>113.492</v>
      </c>
      <c r="I808" s="156"/>
      <c r="L808" s="152"/>
      <c r="M808" s="157"/>
      <c r="T808" s="158"/>
      <c r="AT808" s="153" t="s">
        <v>148</v>
      </c>
      <c r="AU808" s="153" t="s">
        <v>84</v>
      </c>
      <c r="AV808" s="13" t="s">
        <v>84</v>
      </c>
      <c r="AW808" s="13" t="s">
        <v>31</v>
      </c>
      <c r="AX808" s="13" t="s">
        <v>82</v>
      </c>
      <c r="AY808" s="153" t="s">
        <v>139</v>
      </c>
    </row>
    <row r="809" spans="2:65" s="1" customFormat="1" ht="24.2" customHeight="1">
      <c r="B809" s="32"/>
      <c r="C809" s="132" t="s">
        <v>864</v>
      </c>
      <c r="D809" s="132" t="s">
        <v>141</v>
      </c>
      <c r="E809" s="133" t="s">
        <v>865</v>
      </c>
      <c r="F809" s="134" t="s">
        <v>866</v>
      </c>
      <c r="G809" s="135" t="s">
        <v>144</v>
      </c>
      <c r="H809" s="136">
        <v>38.04</v>
      </c>
      <c r="I809" s="137"/>
      <c r="J809" s="138">
        <f>ROUND(I809*H809,2)</f>
        <v>0</v>
      </c>
      <c r="K809" s="134" t="s">
        <v>145</v>
      </c>
      <c r="L809" s="32"/>
      <c r="M809" s="139" t="s">
        <v>1</v>
      </c>
      <c r="N809" s="140" t="s">
        <v>39</v>
      </c>
      <c r="P809" s="141">
        <f>O809*H809</f>
        <v>0</v>
      </c>
      <c r="Q809" s="141">
        <v>0</v>
      </c>
      <c r="R809" s="141">
        <f>Q809*H809</f>
        <v>0</v>
      </c>
      <c r="S809" s="141">
        <v>6.8000000000000005E-2</v>
      </c>
      <c r="T809" s="142">
        <f>S809*H809</f>
        <v>2.5867200000000001</v>
      </c>
      <c r="AR809" s="143" t="s">
        <v>146</v>
      </c>
      <c r="AT809" s="143" t="s">
        <v>141</v>
      </c>
      <c r="AU809" s="143" t="s">
        <v>84</v>
      </c>
      <c r="AY809" s="17" t="s">
        <v>139</v>
      </c>
      <c r="BE809" s="144">
        <f>IF(N809="základní",J809,0)</f>
        <v>0</v>
      </c>
      <c r="BF809" s="144">
        <f>IF(N809="snížená",J809,0)</f>
        <v>0</v>
      </c>
      <c r="BG809" s="144">
        <f>IF(N809="zákl. přenesená",J809,0)</f>
        <v>0</v>
      </c>
      <c r="BH809" s="144">
        <f>IF(N809="sníž. přenesená",J809,0)</f>
        <v>0</v>
      </c>
      <c r="BI809" s="144">
        <f>IF(N809="nulová",J809,0)</f>
        <v>0</v>
      </c>
      <c r="BJ809" s="17" t="s">
        <v>82</v>
      </c>
      <c r="BK809" s="144">
        <f>ROUND(I809*H809,2)</f>
        <v>0</v>
      </c>
      <c r="BL809" s="17" t="s">
        <v>146</v>
      </c>
      <c r="BM809" s="143" t="s">
        <v>867</v>
      </c>
    </row>
    <row r="810" spans="2:65" s="12" customFormat="1">
      <c r="B810" s="145"/>
      <c r="D810" s="146" t="s">
        <v>148</v>
      </c>
      <c r="E810" s="147" t="s">
        <v>1</v>
      </c>
      <c r="F810" s="148" t="s">
        <v>241</v>
      </c>
      <c r="H810" s="147" t="s">
        <v>1</v>
      </c>
      <c r="I810" s="149"/>
      <c r="L810" s="145"/>
      <c r="M810" s="150"/>
      <c r="T810" s="151"/>
      <c r="AT810" s="147" t="s">
        <v>148</v>
      </c>
      <c r="AU810" s="147" t="s">
        <v>84</v>
      </c>
      <c r="AV810" s="12" t="s">
        <v>82</v>
      </c>
      <c r="AW810" s="12" t="s">
        <v>31</v>
      </c>
      <c r="AX810" s="12" t="s">
        <v>74</v>
      </c>
      <c r="AY810" s="147" t="s">
        <v>139</v>
      </c>
    </row>
    <row r="811" spans="2:65" s="13" customFormat="1">
      <c r="B811" s="152"/>
      <c r="D811" s="146" t="s">
        <v>148</v>
      </c>
      <c r="E811" s="153" t="s">
        <v>1</v>
      </c>
      <c r="F811" s="154" t="s">
        <v>868</v>
      </c>
      <c r="H811" s="155">
        <v>3.3</v>
      </c>
      <c r="I811" s="156"/>
      <c r="L811" s="152"/>
      <c r="M811" s="157"/>
      <c r="T811" s="158"/>
      <c r="AT811" s="153" t="s">
        <v>148</v>
      </c>
      <c r="AU811" s="153" t="s">
        <v>84</v>
      </c>
      <c r="AV811" s="13" t="s">
        <v>84</v>
      </c>
      <c r="AW811" s="13" t="s">
        <v>31</v>
      </c>
      <c r="AX811" s="13" t="s">
        <v>74</v>
      </c>
      <c r="AY811" s="153" t="s">
        <v>139</v>
      </c>
    </row>
    <row r="812" spans="2:65" s="12" customFormat="1">
      <c r="B812" s="145"/>
      <c r="D812" s="146" t="s">
        <v>148</v>
      </c>
      <c r="E812" s="147" t="s">
        <v>1</v>
      </c>
      <c r="F812" s="148" t="s">
        <v>375</v>
      </c>
      <c r="H812" s="147" t="s">
        <v>1</v>
      </c>
      <c r="I812" s="149"/>
      <c r="L812" s="145"/>
      <c r="M812" s="150"/>
      <c r="T812" s="151"/>
      <c r="AT812" s="147" t="s">
        <v>148</v>
      </c>
      <c r="AU812" s="147" t="s">
        <v>84</v>
      </c>
      <c r="AV812" s="12" t="s">
        <v>82</v>
      </c>
      <c r="AW812" s="12" t="s">
        <v>31</v>
      </c>
      <c r="AX812" s="12" t="s">
        <v>74</v>
      </c>
      <c r="AY812" s="147" t="s">
        <v>139</v>
      </c>
    </row>
    <row r="813" spans="2:65" s="13" customFormat="1">
      <c r="B813" s="152"/>
      <c r="D813" s="146" t="s">
        <v>148</v>
      </c>
      <c r="E813" s="153" t="s">
        <v>1</v>
      </c>
      <c r="F813" s="154" t="s">
        <v>869</v>
      </c>
      <c r="H813" s="155">
        <v>7.59</v>
      </c>
      <c r="I813" s="156"/>
      <c r="L813" s="152"/>
      <c r="M813" s="157"/>
      <c r="T813" s="158"/>
      <c r="AT813" s="153" t="s">
        <v>148</v>
      </c>
      <c r="AU813" s="153" t="s">
        <v>84</v>
      </c>
      <c r="AV813" s="13" t="s">
        <v>84</v>
      </c>
      <c r="AW813" s="13" t="s">
        <v>31</v>
      </c>
      <c r="AX813" s="13" t="s">
        <v>74</v>
      </c>
      <c r="AY813" s="153" t="s">
        <v>139</v>
      </c>
    </row>
    <row r="814" spans="2:65" s="13" customFormat="1">
      <c r="B814" s="152"/>
      <c r="D814" s="146" t="s">
        <v>148</v>
      </c>
      <c r="E814" s="153" t="s">
        <v>1</v>
      </c>
      <c r="F814" s="154" t="s">
        <v>870</v>
      </c>
      <c r="H814" s="155">
        <v>-0.99</v>
      </c>
      <c r="I814" s="156"/>
      <c r="L814" s="152"/>
      <c r="M814" s="157"/>
      <c r="T814" s="158"/>
      <c r="AT814" s="153" t="s">
        <v>148</v>
      </c>
      <c r="AU814" s="153" t="s">
        <v>84</v>
      </c>
      <c r="AV814" s="13" t="s">
        <v>84</v>
      </c>
      <c r="AW814" s="13" t="s">
        <v>31</v>
      </c>
      <c r="AX814" s="13" t="s">
        <v>74</v>
      </c>
      <c r="AY814" s="153" t="s">
        <v>139</v>
      </c>
    </row>
    <row r="815" spans="2:65" s="12" customFormat="1">
      <c r="B815" s="145"/>
      <c r="D815" s="146" t="s">
        <v>148</v>
      </c>
      <c r="E815" s="147" t="s">
        <v>1</v>
      </c>
      <c r="F815" s="148" t="s">
        <v>813</v>
      </c>
      <c r="H815" s="147" t="s">
        <v>1</v>
      </c>
      <c r="I815" s="149"/>
      <c r="L815" s="145"/>
      <c r="M815" s="150"/>
      <c r="T815" s="151"/>
      <c r="AT815" s="147" t="s">
        <v>148</v>
      </c>
      <c r="AU815" s="147" t="s">
        <v>84</v>
      </c>
      <c r="AV815" s="12" t="s">
        <v>82</v>
      </c>
      <c r="AW815" s="12" t="s">
        <v>31</v>
      </c>
      <c r="AX815" s="12" t="s">
        <v>74</v>
      </c>
      <c r="AY815" s="147" t="s">
        <v>139</v>
      </c>
    </row>
    <row r="816" spans="2:65" s="13" customFormat="1">
      <c r="B816" s="152"/>
      <c r="D816" s="146" t="s">
        <v>148</v>
      </c>
      <c r="E816" s="153" t="s">
        <v>1</v>
      </c>
      <c r="F816" s="154" t="s">
        <v>871</v>
      </c>
      <c r="H816" s="155">
        <v>15.3</v>
      </c>
      <c r="I816" s="156"/>
      <c r="L816" s="152"/>
      <c r="M816" s="157"/>
      <c r="T816" s="158"/>
      <c r="AT816" s="153" t="s">
        <v>148</v>
      </c>
      <c r="AU816" s="153" t="s">
        <v>84</v>
      </c>
      <c r="AV816" s="13" t="s">
        <v>84</v>
      </c>
      <c r="AW816" s="13" t="s">
        <v>31</v>
      </c>
      <c r="AX816" s="13" t="s">
        <v>74</v>
      </c>
      <c r="AY816" s="153" t="s">
        <v>139</v>
      </c>
    </row>
    <row r="817" spans="2:65" s="13" customFormat="1">
      <c r="B817" s="152"/>
      <c r="D817" s="146" t="s">
        <v>148</v>
      </c>
      <c r="E817" s="153" t="s">
        <v>1</v>
      </c>
      <c r="F817" s="154" t="s">
        <v>872</v>
      </c>
      <c r="H817" s="155">
        <v>-2.7</v>
      </c>
      <c r="I817" s="156"/>
      <c r="L817" s="152"/>
      <c r="M817" s="157"/>
      <c r="T817" s="158"/>
      <c r="AT817" s="153" t="s">
        <v>148</v>
      </c>
      <c r="AU817" s="153" t="s">
        <v>84</v>
      </c>
      <c r="AV817" s="13" t="s">
        <v>84</v>
      </c>
      <c r="AW817" s="13" t="s">
        <v>31</v>
      </c>
      <c r="AX817" s="13" t="s">
        <v>74</v>
      </c>
      <c r="AY817" s="153" t="s">
        <v>139</v>
      </c>
    </row>
    <row r="818" spans="2:65" s="13" customFormat="1">
      <c r="B818" s="152"/>
      <c r="D818" s="146" t="s">
        <v>148</v>
      </c>
      <c r="E818" s="153" t="s">
        <v>1</v>
      </c>
      <c r="F818" s="154" t="s">
        <v>873</v>
      </c>
      <c r="H818" s="155">
        <v>15.54</v>
      </c>
      <c r="I818" s="156"/>
      <c r="L818" s="152"/>
      <c r="M818" s="157"/>
      <c r="T818" s="158"/>
      <c r="AT818" s="153" t="s">
        <v>148</v>
      </c>
      <c r="AU818" s="153" t="s">
        <v>84</v>
      </c>
      <c r="AV818" s="13" t="s">
        <v>84</v>
      </c>
      <c r="AW818" s="13" t="s">
        <v>31</v>
      </c>
      <c r="AX818" s="13" t="s">
        <v>74</v>
      </c>
      <c r="AY818" s="153" t="s">
        <v>139</v>
      </c>
    </row>
    <row r="819" spans="2:65" s="14" customFormat="1">
      <c r="B819" s="159"/>
      <c r="D819" s="146" t="s">
        <v>148</v>
      </c>
      <c r="E819" s="160" t="s">
        <v>1</v>
      </c>
      <c r="F819" s="161" t="s">
        <v>170</v>
      </c>
      <c r="H819" s="162">
        <v>38.04</v>
      </c>
      <c r="I819" s="163"/>
      <c r="L819" s="159"/>
      <c r="M819" s="164"/>
      <c r="T819" s="165"/>
      <c r="AT819" s="160" t="s">
        <v>148</v>
      </c>
      <c r="AU819" s="160" t="s">
        <v>84</v>
      </c>
      <c r="AV819" s="14" t="s">
        <v>146</v>
      </c>
      <c r="AW819" s="14" t="s">
        <v>31</v>
      </c>
      <c r="AX819" s="14" t="s">
        <v>82</v>
      </c>
      <c r="AY819" s="160" t="s">
        <v>139</v>
      </c>
    </row>
    <row r="820" spans="2:65" s="1" customFormat="1" ht="24.2" customHeight="1">
      <c r="B820" s="32"/>
      <c r="C820" s="132" t="s">
        <v>874</v>
      </c>
      <c r="D820" s="132" t="s">
        <v>141</v>
      </c>
      <c r="E820" s="133" t="s">
        <v>875</v>
      </c>
      <c r="F820" s="134" t="s">
        <v>876</v>
      </c>
      <c r="G820" s="135" t="s">
        <v>144</v>
      </c>
      <c r="H820" s="136">
        <v>6.32</v>
      </c>
      <c r="I820" s="137"/>
      <c r="J820" s="138">
        <f>ROUND(I820*H820,2)</f>
        <v>0</v>
      </c>
      <c r="K820" s="134" t="s">
        <v>145</v>
      </c>
      <c r="L820" s="32"/>
      <c r="M820" s="139" t="s">
        <v>1</v>
      </c>
      <c r="N820" s="140" t="s">
        <v>39</v>
      </c>
      <c r="P820" s="141">
        <f>O820*H820</f>
        <v>0</v>
      </c>
      <c r="Q820" s="141">
        <v>0</v>
      </c>
      <c r="R820" s="141">
        <f>Q820*H820</f>
        <v>0</v>
      </c>
      <c r="S820" s="141">
        <v>8.8999999999999996E-2</v>
      </c>
      <c r="T820" s="142">
        <f>S820*H820</f>
        <v>0.56247999999999998</v>
      </c>
      <c r="AR820" s="143" t="s">
        <v>146</v>
      </c>
      <c r="AT820" s="143" t="s">
        <v>141</v>
      </c>
      <c r="AU820" s="143" t="s">
        <v>84</v>
      </c>
      <c r="AY820" s="17" t="s">
        <v>139</v>
      </c>
      <c r="BE820" s="144">
        <f>IF(N820="základní",J820,0)</f>
        <v>0</v>
      </c>
      <c r="BF820" s="144">
        <f>IF(N820="snížená",J820,0)</f>
        <v>0</v>
      </c>
      <c r="BG820" s="144">
        <f>IF(N820="zákl. přenesená",J820,0)</f>
        <v>0</v>
      </c>
      <c r="BH820" s="144">
        <f>IF(N820="sníž. přenesená",J820,0)</f>
        <v>0</v>
      </c>
      <c r="BI820" s="144">
        <f>IF(N820="nulová",J820,0)</f>
        <v>0</v>
      </c>
      <c r="BJ820" s="17" t="s">
        <v>82</v>
      </c>
      <c r="BK820" s="144">
        <f>ROUND(I820*H820,2)</f>
        <v>0</v>
      </c>
      <c r="BL820" s="17" t="s">
        <v>146</v>
      </c>
      <c r="BM820" s="143" t="s">
        <v>877</v>
      </c>
    </row>
    <row r="821" spans="2:65" s="12" customFormat="1">
      <c r="B821" s="145"/>
      <c r="D821" s="146" t="s">
        <v>148</v>
      </c>
      <c r="E821" s="147" t="s">
        <v>1</v>
      </c>
      <c r="F821" s="148" t="s">
        <v>878</v>
      </c>
      <c r="H821" s="147" t="s">
        <v>1</v>
      </c>
      <c r="I821" s="149"/>
      <c r="L821" s="145"/>
      <c r="M821" s="150"/>
      <c r="T821" s="151"/>
      <c r="AT821" s="147" t="s">
        <v>148</v>
      </c>
      <c r="AU821" s="147" t="s">
        <v>84</v>
      </c>
      <c r="AV821" s="12" t="s">
        <v>82</v>
      </c>
      <c r="AW821" s="12" t="s">
        <v>31</v>
      </c>
      <c r="AX821" s="12" t="s">
        <v>74</v>
      </c>
      <c r="AY821" s="147" t="s">
        <v>139</v>
      </c>
    </row>
    <row r="822" spans="2:65" s="13" customFormat="1">
      <c r="B822" s="152"/>
      <c r="D822" s="146" t="s">
        <v>148</v>
      </c>
      <c r="E822" s="153" t="s">
        <v>1</v>
      </c>
      <c r="F822" s="154" t="s">
        <v>879</v>
      </c>
      <c r="H822" s="155">
        <v>6.32</v>
      </c>
      <c r="I822" s="156"/>
      <c r="L822" s="152"/>
      <c r="M822" s="157"/>
      <c r="T822" s="158"/>
      <c r="AT822" s="153" t="s">
        <v>148</v>
      </c>
      <c r="AU822" s="153" t="s">
        <v>84</v>
      </c>
      <c r="AV822" s="13" t="s">
        <v>84</v>
      </c>
      <c r="AW822" s="13" t="s">
        <v>31</v>
      </c>
      <c r="AX822" s="13" t="s">
        <v>82</v>
      </c>
      <c r="AY822" s="153" t="s">
        <v>139</v>
      </c>
    </row>
    <row r="823" spans="2:65" s="11" customFormat="1" ht="22.9" customHeight="1">
      <c r="B823" s="120"/>
      <c r="D823" s="121" t="s">
        <v>73</v>
      </c>
      <c r="E823" s="130" t="s">
        <v>880</v>
      </c>
      <c r="F823" s="130" t="s">
        <v>881</v>
      </c>
      <c r="I823" s="123"/>
      <c r="J823" s="131">
        <f>BK823</f>
        <v>0</v>
      </c>
      <c r="L823" s="120"/>
      <c r="M823" s="125"/>
      <c r="P823" s="126">
        <f>SUM(P824:P841)</f>
        <v>0</v>
      </c>
      <c r="R823" s="126">
        <f>SUM(R824:R841)</f>
        <v>0</v>
      </c>
      <c r="T823" s="127">
        <f>SUM(T824:T841)</f>
        <v>0</v>
      </c>
      <c r="AR823" s="121" t="s">
        <v>82</v>
      </c>
      <c r="AT823" s="128" t="s">
        <v>73</v>
      </c>
      <c r="AU823" s="128" t="s">
        <v>82</v>
      </c>
      <c r="AY823" s="121" t="s">
        <v>139</v>
      </c>
      <c r="BK823" s="129">
        <f>SUM(BK824:BK841)</f>
        <v>0</v>
      </c>
    </row>
    <row r="824" spans="2:65" s="1" customFormat="1" ht="24.2" customHeight="1">
      <c r="B824" s="32"/>
      <c r="C824" s="132" t="s">
        <v>882</v>
      </c>
      <c r="D824" s="132" t="s">
        <v>141</v>
      </c>
      <c r="E824" s="133" t="s">
        <v>883</v>
      </c>
      <c r="F824" s="134" t="s">
        <v>884</v>
      </c>
      <c r="G824" s="135" t="s">
        <v>207</v>
      </c>
      <c r="H824" s="136">
        <v>28.786999999999999</v>
      </c>
      <c r="I824" s="137"/>
      <c r="J824" s="138">
        <f>ROUND(I824*H824,2)</f>
        <v>0</v>
      </c>
      <c r="K824" s="134" t="s">
        <v>145</v>
      </c>
      <c r="L824" s="32"/>
      <c r="M824" s="139" t="s">
        <v>1</v>
      </c>
      <c r="N824" s="140" t="s">
        <v>39</v>
      </c>
      <c r="P824" s="141">
        <f>O824*H824</f>
        <v>0</v>
      </c>
      <c r="Q824" s="141">
        <v>0</v>
      </c>
      <c r="R824" s="141">
        <f>Q824*H824</f>
        <v>0</v>
      </c>
      <c r="S824" s="141">
        <v>0</v>
      </c>
      <c r="T824" s="142">
        <f>S824*H824</f>
        <v>0</v>
      </c>
      <c r="AR824" s="143" t="s">
        <v>146</v>
      </c>
      <c r="AT824" s="143" t="s">
        <v>141</v>
      </c>
      <c r="AU824" s="143" t="s">
        <v>84</v>
      </c>
      <c r="AY824" s="17" t="s">
        <v>139</v>
      </c>
      <c r="BE824" s="144">
        <f>IF(N824="základní",J824,0)</f>
        <v>0</v>
      </c>
      <c r="BF824" s="144">
        <f>IF(N824="snížená",J824,0)</f>
        <v>0</v>
      </c>
      <c r="BG824" s="144">
        <f>IF(N824="zákl. přenesená",J824,0)</f>
        <v>0</v>
      </c>
      <c r="BH824" s="144">
        <f>IF(N824="sníž. přenesená",J824,0)</f>
        <v>0</v>
      </c>
      <c r="BI824" s="144">
        <f>IF(N824="nulová",J824,0)</f>
        <v>0</v>
      </c>
      <c r="BJ824" s="17" t="s">
        <v>82</v>
      </c>
      <c r="BK824" s="144">
        <f>ROUND(I824*H824,2)</f>
        <v>0</v>
      </c>
      <c r="BL824" s="17" t="s">
        <v>146</v>
      </c>
      <c r="BM824" s="143" t="s">
        <v>885</v>
      </c>
    </row>
    <row r="825" spans="2:65" s="12" customFormat="1">
      <c r="B825" s="145"/>
      <c r="D825" s="146" t="s">
        <v>148</v>
      </c>
      <c r="E825" s="147" t="s">
        <v>1</v>
      </c>
      <c r="F825" s="148" t="s">
        <v>793</v>
      </c>
      <c r="H825" s="147" t="s">
        <v>1</v>
      </c>
      <c r="I825" s="149"/>
      <c r="L825" s="145"/>
      <c r="M825" s="150"/>
      <c r="T825" s="151"/>
      <c r="AT825" s="147" t="s">
        <v>148</v>
      </c>
      <c r="AU825" s="147" t="s">
        <v>84</v>
      </c>
      <c r="AV825" s="12" t="s">
        <v>82</v>
      </c>
      <c r="AW825" s="12" t="s">
        <v>31</v>
      </c>
      <c r="AX825" s="12" t="s">
        <v>74</v>
      </c>
      <c r="AY825" s="147" t="s">
        <v>139</v>
      </c>
    </row>
    <row r="826" spans="2:65" s="13" customFormat="1">
      <c r="B826" s="152"/>
      <c r="D826" s="146" t="s">
        <v>148</v>
      </c>
      <c r="E826" s="153" t="s">
        <v>1</v>
      </c>
      <c r="F826" s="154" t="s">
        <v>886</v>
      </c>
      <c r="H826" s="155">
        <v>0.38400000000000001</v>
      </c>
      <c r="I826" s="156"/>
      <c r="L826" s="152"/>
      <c r="M826" s="157"/>
      <c r="T826" s="158"/>
      <c r="AT826" s="153" t="s">
        <v>148</v>
      </c>
      <c r="AU826" s="153" t="s">
        <v>84</v>
      </c>
      <c r="AV826" s="13" t="s">
        <v>84</v>
      </c>
      <c r="AW826" s="13" t="s">
        <v>31</v>
      </c>
      <c r="AX826" s="13" t="s">
        <v>74</v>
      </c>
      <c r="AY826" s="153" t="s">
        <v>139</v>
      </c>
    </row>
    <row r="827" spans="2:65" s="12" customFormat="1">
      <c r="B827" s="145"/>
      <c r="D827" s="146" t="s">
        <v>148</v>
      </c>
      <c r="E827" s="147" t="s">
        <v>1</v>
      </c>
      <c r="F827" s="148" t="s">
        <v>797</v>
      </c>
      <c r="H827" s="147" t="s">
        <v>1</v>
      </c>
      <c r="I827" s="149"/>
      <c r="L827" s="145"/>
      <c r="M827" s="150"/>
      <c r="T827" s="151"/>
      <c r="AT827" s="147" t="s">
        <v>148</v>
      </c>
      <c r="AU827" s="147" t="s">
        <v>84</v>
      </c>
      <c r="AV827" s="12" t="s">
        <v>82</v>
      </c>
      <c r="AW827" s="12" t="s">
        <v>31</v>
      </c>
      <c r="AX827" s="12" t="s">
        <v>74</v>
      </c>
      <c r="AY827" s="147" t="s">
        <v>139</v>
      </c>
    </row>
    <row r="828" spans="2:65" s="13" customFormat="1">
      <c r="B828" s="152"/>
      <c r="D828" s="146" t="s">
        <v>148</v>
      </c>
      <c r="E828" s="153" t="s">
        <v>1</v>
      </c>
      <c r="F828" s="154" t="s">
        <v>887</v>
      </c>
      <c r="H828" s="155">
        <v>0.28499999999999998</v>
      </c>
      <c r="I828" s="156"/>
      <c r="L828" s="152"/>
      <c r="M828" s="157"/>
      <c r="T828" s="158"/>
      <c r="AT828" s="153" t="s">
        <v>148</v>
      </c>
      <c r="AU828" s="153" t="s">
        <v>84</v>
      </c>
      <c r="AV828" s="13" t="s">
        <v>84</v>
      </c>
      <c r="AW828" s="13" t="s">
        <v>31</v>
      </c>
      <c r="AX828" s="13" t="s">
        <v>74</v>
      </c>
      <c r="AY828" s="153" t="s">
        <v>139</v>
      </c>
    </row>
    <row r="829" spans="2:65" s="12" customFormat="1">
      <c r="B829" s="145"/>
      <c r="D829" s="146" t="s">
        <v>148</v>
      </c>
      <c r="E829" s="147" t="s">
        <v>1</v>
      </c>
      <c r="F829" s="148" t="s">
        <v>781</v>
      </c>
      <c r="H829" s="147" t="s">
        <v>1</v>
      </c>
      <c r="I829" s="149"/>
      <c r="L829" s="145"/>
      <c r="M829" s="150"/>
      <c r="T829" s="151"/>
      <c r="AT829" s="147" t="s">
        <v>148</v>
      </c>
      <c r="AU829" s="147" t="s">
        <v>84</v>
      </c>
      <c r="AV829" s="12" t="s">
        <v>82</v>
      </c>
      <c r="AW829" s="12" t="s">
        <v>31</v>
      </c>
      <c r="AX829" s="12" t="s">
        <v>74</v>
      </c>
      <c r="AY829" s="147" t="s">
        <v>139</v>
      </c>
    </row>
    <row r="830" spans="2:65" s="13" customFormat="1">
      <c r="B830" s="152"/>
      <c r="D830" s="146" t="s">
        <v>148</v>
      </c>
      <c r="E830" s="153" t="s">
        <v>1</v>
      </c>
      <c r="F830" s="154" t="s">
        <v>888</v>
      </c>
      <c r="H830" s="155">
        <v>26.88</v>
      </c>
      <c r="I830" s="156"/>
      <c r="L830" s="152"/>
      <c r="M830" s="157"/>
      <c r="T830" s="158"/>
      <c r="AT830" s="153" t="s">
        <v>148</v>
      </c>
      <c r="AU830" s="153" t="s">
        <v>84</v>
      </c>
      <c r="AV830" s="13" t="s">
        <v>84</v>
      </c>
      <c r="AW830" s="13" t="s">
        <v>31</v>
      </c>
      <c r="AX830" s="13" t="s">
        <v>74</v>
      </c>
      <c r="AY830" s="153" t="s">
        <v>139</v>
      </c>
    </row>
    <row r="831" spans="2:65" s="12" customFormat="1" ht="22.5">
      <c r="B831" s="145"/>
      <c r="D831" s="146" t="s">
        <v>148</v>
      </c>
      <c r="E831" s="147" t="s">
        <v>1</v>
      </c>
      <c r="F831" s="148" t="s">
        <v>785</v>
      </c>
      <c r="H831" s="147" t="s">
        <v>1</v>
      </c>
      <c r="I831" s="149"/>
      <c r="L831" s="145"/>
      <c r="M831" s="150"/>
      <c r="T831" s="151"/>
      <c r="AT831" s="147" t="s">
        <v>148</v>
      </c>
      <c r="AU831" s="147" t="s">
        <v>84</v>
      </c>
      <c r="AV831" s="12" t="s">
        <v>82</v>
      </c>
      <c r="AW831" s="12" t="s">
        <v>31</v>
      </c>
      <c r="AX831" s="12" t="s">
        <v>74</v>
      </c>
      <c r="AY831" s="147" t="s">
        <v>139</v>
      </c>
    </row>
    <row r="832" spans="2:65" s="13" customFormat="1">
      <c r="B832" s="152"/>
      <c r="D832" s="146" t="s">
        <v>148</v>
      </c>
      <c r="E832" s="153" t="s">
        <v>1</v>
      </c>
      <c r="F832" s="154" t="s">
        <v>889</v>
      </c>
      <c r="H832" s="155">
        <v>1.19</v>
      </c>
      <c r="I832" s="156"/>
      <c r="L832" s="152"/>
      <c r="M832" s="157"/>
      <c r="T832" s="158"/>
      <c r="AT832" s="153" t="s">
        <v>148</v>
      </c>
      <c r="AU832" s="153" t="s">
        <v>84</v>
      </c>
      <c r="AV832" s="13" t="s">
        <v>84</v>
      </c>
      <c r="AW832" s="13" t="s">
        <v>31</v>
      </c>
      <c r="AX832" s="13" t="s">
        <v>74</v>
      </c>
      <c r="AY832" s="153" t="s">
        <v>139</v>
      </c>
    </row>
    <row r="833" spans="2:65" s="12" customFormat="1">
      <c r="B833" s="145"/>
      <c r="D833" s="146" t="s">
        <v>148</v>
      </c>
      <c r="E833" s="147" t="s">
        <v>1</v>
      </c>
      <c r="F833" s="148" t="s">
        <v>789</v>
      </c>
      <c r="H833" s="147" t="s">
        <v>1</v>
      </c>
      <c r="I833" s="149"/>
      <c r="L833" s="145"/>
      <c r="M833" s="150"/>
      <c r="T833" s="151"/>
      <c r="AT833" s="147" t="s">
        <v>148</v>
      </c>
      <c r="AU833" s="147" t="s">
        <v>84</v>
      </c>
      <c r="AV833" s="12" t="s">
        <v>82</v>
      </c>
      <c r="AW833" s="12" t="s">
        <v>31</v>
      </c>
      <c r="AX833" s="12" t="s">
        <v>74</v>
      </c>
      <c r="AY833" s="147" t="s">
        <v>139</v>
      </c>
    </row>
    <row r="834" spans="2:65" s="13" customFormat="1">
      <c r="B834" s="152"/>
      <c r="D834" s="146" t="s">
        <v>148</v>
      </c>
      <c r="E834" s="153" t="s">
        <v>1</v>
      </c>
      <c r="F834" s="154" t="s">
        <v>890</v>
      </c>
      <c r="H834" s="155">
        <v>4.8000000000000001E-2</v>
      </c>
      <c r="I834" s="156"/>
      <c r="L834" s="152"/>
      <c r="M834" s="157"/>
      <c r="T834" s="158"/>
      <c r="AT834" s="153" t="s">
        <v>148</v>
      </c>
      <c r="AU834" s="153" t="s">
        <v>84</v>
      </c>
      <c r="AV834" s="13" t="s">
        <v>84</v>
      </c>
      <c r="AW834" s="13" t="s">
        <v>31</v>
      </c>
      <c r="AX834" s="13" t="s">
        <v>74</v>
      </c>
      <c r="AY834" s="153" t="s">
        <v>139</v>
      </c>
    </row>
    <row r="835" spans="2:65" s="14" customFormat="1">
      <c r="B835" s="159"/>
      <c r="D835" s="146" t="s">
        <v>148</v>
      </c>
      <c r="E835" s="160" t="s">
        <v>1</v>
      </c>
      <c r="F835" s="161" t="s">
        <v>170</v>
      </c>
      <c r="H835" s="162">
        <v>28.786999999999999</v>
      </c>
      <c r="I835" s="163"/>
      <c r="L835" s="159"/>
      <c r="M835" s="164"/>
      <c r="T835" s="165"/>
      <c r="AT835" s="160" t="s">
        <v>148</v>
      </c>
      <c r="AU835" s="160" t="s">
        <v>84</v>
      </c>
      <c r="AV835" s="14" t="s">
        <v>146</v>
      </c>
      <c r="AW835" s="14" t="s">
        <v>31</v>
      </c>
      <c r="AX835" s="14" t="s">
        <v>82</v>
      </c>
      <c r="AY835" s="160" t="s">
        <v>139</v>
      </c>
    </row>
    <row r="836" spans="2:65" s="1" customFormat="1" ht="24.2" customHeight="1">
      <c r="B836" s="32"/>
      <c r="C836" s="132" t="s">
        <v>891</v>
      </c>
      <c r="D836" s="132" t="s">
        <v>141</v>
      </c>
      <c r="E836" s="133" t="s">
        <v>892</v>
      </c>
      <c r="F836" s="134" t="s">
        <v>893</v>
      </c>
      <c r="G836" s="135" t="s">
        <v>207</v>
      </c>
      <c r="H836" s="136">
        <v>32.33</v>
      </c>
      <c r="I836" s="137"/>
      <c r="J836" s="138">
        <f>ROUND(I836*H836,2)</f>
        <v>0</v>
      </c>
      <c r="K836" s="134" t="s">
        <v>145</v>
      </c>
      <c r="L836" s="32"/>
      <c r="M836" s="139" t="s">
        <v>1</v>
      </c>
      <c r="N836" s="140" t="s">
        <v>39</v>
      </c>
      <c r="P836" s="141">
        <f>O836*H836</f>
        <v>0</v>
      </c>
      <c r="Q836" s="141">
        <v>0</v>
      </c>
      <c r="R836" s="141">
        <f>Q836*H836</f>
        <v>0</v>
      </c>
      <c r="S836" s="141">
        <v>0</v>
      </c>
      <c r="T836" s="142">
        <f>S836*H836</f>
        <v>0</v>
      </c>
      <c r="AR836" s="143" t="s">
        <v>146</v>
      </c>
      <c r="AT836" s="143" t="s">
        <v>141</v>
      </c>
      <c r="AU836" s="143" t="s">
        <v>84</v>
      </c>
      <c r="AY836" s="17" t="s">
        <v>139</v>
      </c>
      <c r="BE836" s="144">
        <f>IF(N836="základní",J836,0)</f>
        <v>0</v>
      </c>
      <c r="BF836" s="144">
        <f>IF(N836="snížená",J836,0)</f>
        <v>0</v>
      </c>
      <c r="BG836" s="144">
        <f>IF(N836="zákl. přenesená",J836,0)</f>
        <v>0</v>
      </c>
      <c r="BH836" s="144">
        <f>IF(N836="sníž. přenesená",J836,0)</f>
        <v>0</v>
      </c>
      <c r="BI836" s="144">
        <f>IF(N836="nulová",J836,0)</f>
        <v>0</v>
      </c>
      <c r="BJ836" s="17" t="s">
        <v>82</v>
      </c>
      <c r="BK836" s="144">
        <f>ROUND(I836*H836,2)</f>
        <v>0</v>
      </c>
      <c r="BL836" s="17" t="s">
        <v>146</v>
      </c>
      <c r="BM836" s="143" t="s">
        <v>894</v>
      </c>
    </row>
    <row r="837" spans="2:65" s="13" customFormat="1">
      <c r="B837" s="152"/>
      <c r="D837" s="146" t="s">
        <v>148</v>
      </c>
      <c r="E837" s="153" t="s">
        <v>1</v>
      </c>
      <c r="F837" s="154" t="s">
        <v>895</v>
      </c>
      <c r="H837" s="155">
        <v>32.33</v>
      </c>
      <c r="I837" s="156"/>
      <c r="L837" s="152"/>
      <c r="M837" s="157"/>
      <c r="T837" s="158"/>
      <c r="AT837" s="153" t="s">
        <v>148</v>
      </c>
      <c r="AU837" s="153" t="s">
        <v>84</v>
      </c>
      <c r="AV837" s="13" t="s">
        <v>84</v>
      </c>
      <c r="AW837" s="13" t="s">
        <v>31</v>
      </c>
      <c r="AX837" s="13" t="s">
        <v>82</v>
      </c>
      <c r="AY837" s="153" t="s">
        <v>139</v>
      </c>
    </row>
    <row r="838" spans="2:65" s="1" customFormat="1" ht="24.2" customHeight="1">
      <c r="B838" s="32"/>
      <c r="C838" s="132" t="s">
        <v>896</v>
      </c>
      <c r="D838" s="132" t="s">
        <v>141</v>
      </c>
      <c r="E838" s="133" t="s">
        <v>897</v>
      </c>
      <c r="F838" s="134" t="s">
        <v>898</v>
      </c>
      <c r="G838" s="135" t="s">
        <v>207</v>
      </c>
      <c r="H838" s="136">
        <v>60.14</v>
      </c>
      <c r="I838" s="137"/>
      <c r="J838" s="138">
        <f>ROUND(I838*H838,2)</f>
        <v>0</v>
      </c>
      <c r="K838" s="134" t="s">
        <v>145</v>
      </c>
      <c r="L838" s="32"/>
      <c r="M838" s="139" t="s">
        <v>1</v>
      </c>
      <c r="N838" s="140" t="s">
        <v>39</v>
      </c>
      <c r="P838" s="141">
        <f>O838*H838</f>
        <v>0</v>
      </c>
      <c r="Q838" s="141">
        <v>0</v>
      </c>
      <c r="R838" s="141">
        <f>Q838*H838</f>
        <v>0</v>
      </c>
      <c r="S838" s="141">
        <v>0</v>
      </c>
      <c r="T838" s="142">
        <f>S838*H838</f>
        <v>0</v>
      </c>
      <c r="AR838" s="143" t="s">
        <v>146</v>
      </c>
      <c r="AT838" s="143" t="s">
        <v>141</v>
      </c>
      <c r="AU838" s="143" t="s">
        <v>84</v>
      </c>
      <c r="AY838" s="17" t="s">
        <v>139</v>
      </c>
      <c r="BE838" s="144">
        <f>IF(N838="základní",J838,0)</f>
        <v>0</v>
      </c>
      <c r="BF838" s="144">
        <f>IF(N838="snížená",J838,0)</f>
        <v>0</v>
      </c>
      <c r="BG838" s="144">
        <f>IF(N838="zákl. přenesená",J838,0)</f>
        <v>0</v>
      </c>
      <c r="BH838" s="144">
        <f>IF(N838="sníž. přenesená",J838,0)</f>
        <v>0</v>
      </c>
      <c r="BI838" s="144">
        <f>IF(N838="nulová",J838,0)</f>
        <v>0</v>
      </c>
      <c r="BJ838" s="17" t="s">
        <v>82</v>
      </c>
      <c r="BK838" s="144">
        <f>ROUND(I838*H838,2)</f>
        <v>0</v>
      </c>
      <c r="BL838" s="17" t="s">
        <v>146</v>
      </c>
      <c r="BM838" s="143" t="s">
        <v>899</v>
      </c>
    </row>
    <row r="839" spans="2:65" s="1" customFormat="1" ht="24.2" customHeight="1">
      <c r="B839" s="32"/>
      <c r="C839" s="132" t="s">
        <v>900</v>
      </c>
      <c r="D839" s="132" t="s">
        <v>141</v>
      </c>
      <c r="E839" s="133" t="s">
        <v>901</v>
      </c>
      <c r="F839" s="134" t="s">
        <v>902</v>
      </c>
      <c r="G839" s="135" t="s">
        <v>207</v>
      </c>
      <c r="H839" s="136">
        <v>781.82</v>
      </c>
      <c r="I839" s="137"/>
      <c r="J839" s="138">
        <f>ROUND(I839*H839,2)</f>
        <v>0</v>
      </c>
      <c r="K839" s="134" t="s">
        <v>145</v>
      </c>
      <c r="L839" s="32"/>
      <c r="M839" s="139" t="s">
        <v>1</v>
      </c>
      <c r="N839" s="140" t="s">
        <v>39</v>
      </c>
      <c r="P839" s="141">
        <f>O839*H839</f>
        <v>0</v>
      </c>
      <c r="Q839" s="141">
        <v>0</v>
      </c>
      <c r="R839" s="141">
        <f>Q839*H839</f>
        <v>0</v>
      </c>
      <c r="S839" s="141">
        <v>0</v>
      </c>
      <c r="T839" s="142">
        <f>S839*H839</f>
        <v>0</v>
      </c>
      <c r="AR839" s="143" t="s">
        <v>146</v>
      </c>
      <c r="AT839" s="143" t="s">
        <v>141</v>
      </c>
      <c r="AU839" s="143" t="s">
        <v>84</v>
      </c>
      <c r="AY839" s="17" t="s">
        <v>139</v>
      </c>
      <c r="BE839" s="144">
        <f>IF(N839="základní",J839,0)</f>
        <v>0</v>
      </c>
      <c r="BF839" s="144">
        <f>IF(N839="snížená",J839,0)</f>
        <v>0</v>
      </c>
      <c r="BG839" s="144">
        <f>IF(N839="zákl. přenesená",J839,0)</f>
        <v>0</v>
      </c>
      <c r="BH839" s="144">
        <f>IF(N839="sníž. přenesená",J839,0)</f>
        <v>0</v>
      </c>
      <c r="BI839" s="144">
        <f>IF(N839="nulová",J839,0)</f>
        <v>0</v>
      </c>
      <c r="BJ839" s="17" t="s">
        <v>82</v>
      </c>
      <c r="BK839" s="144">
        <f>ROUND(I839*H839,2)</f>
        <v>0</v>
      </c>
      <c r="BL839" s="17" t="s">
        <v>146</v>
      </c>
      <c r="BM839" s="143" t="s">
        <v>903</v>
      </c>
    </row>
    <row r="840" spans="2:65" s="13" customFormat="1">
      <c r="B840" s="152"/>
      <c r="D840" s="146" t="s">
        <v>148</v>
      </c>
      <c r="F840" s="154" t="s">
        <v>904</v>
      </c>
      <c r="H840" s="155">
        <v>781.82</v>
      </c>
      <c r="I840" s="156"/>
      <c r="L840" s="152"/>
      <c r="M840" s="157"/>
      <c r="T840" s="158"/>
      <c r="AT840" s="153" t="s">
        <v>148</v>
      </c>
      <c r="AU840" s="153" t="s">
        <v>84</v>
      </c>
      <c r="AV840" s="13" t="s">
        <v>84</v>
      </c>
      <c r="AW840" s="13" t="s">
        <v>4</v>
      </c>
      <c r="AX840" s="13" t="s">
        <v>82</v>
      </c>
      <c r="AY840" s="153" t="s">
        <v>139</v>
      </c>
    </row>
    <row r="841" spans="2:65" s="1" customFormat="1" ht="44.25" customHeight="1">
      <c r="B841" s="32"/>
      <c r="C841" s="132" t="s">
        <v>905</v>
      </c>
      <c r="D841" s="132" t="s">
        <v>141</v>
      </c>
      <c r="E841" s="133" t="s">
        <v>906</v>
      </c>
      <c r="F841" s="134" t="s">
        <v>907</v>
      </c>
      <c r="G841" s="135" t="s">
        <v>207</v>
      </c>
      <c r="H841" s="136">
        <v>60.14</v>
      </c>
      <c r="I841" s="137"/>
      <c r="J841" s="138">
        <f>ROUND(I841*H841,2)</f>
        <v>0</v>
      </c>
      <c r="K841" s="134" t="s">
        <v>145</v>
      </c>
      <c r="L841" s="32"/>
      <c r="M841" s="139" t="s">
        <v>1</v>
      </c>
      <c r="N841" s="140" t="s">
        <v>39</v>
      </c>
      <c r="P841" s="141">
        <f>O841*H841</f>
        <v>0</v>
      </c>
      <c r="Q841" s="141">
        <v>0</v>
      </c>
      <c r="R841" s="141">
        <f>Q841*H841</f>
        <v>0</v>
      </c>
      <c r="S841" s="141">
        <v>0</v>
      </c>
      <c r="T841" s="142">
        <f>S841*H841</f>
        <v>0</v>
      </c>
      <c r="AR841" s="143" t="s">
        <v>146</v>
      </c>
      <c r="AT841" s="143" t="s">
        <v>141</v>
      </c>
      <c r="AU841" s="143" t="s">
        <v>84</v>
      </c>
      <c r="AY841" s="17" t="s">
        <v>139</v>
      </c>
      <c r="BE841" s="144">
        <f>IF(N841="základní",J841,0)</f>
        <v>0</v>
      </c>
      <c r="BF841" s="144">
        <f>IF(N841="snížená",J841,0)</f>
        <v>0</v>
      </c>
      <c r="BG841" s="144">
        <f>IF(N841="zákl. přenesená",J841,0)</f>
        <v>0</v>
      </c>
      <c r="BH841" s="144">
        <f>IF(N841="sníž. přenesená",J841,0)</f>
        <v>0</v>
      </c>
      <c r="BI841" s="144">
        <f>IF(N841="nulová",J841,0)</f>
        <v>0</v>
      </c>
      <c r="BJ841" s="17" t="s">
        <v>82</v>
      </c>
      <c r="BK841" s="144">
        <f>ROUND(I841*H841,2)</f>
        <v>0</v>
      </c>
      <c r="BL841" s="17" t="s">
        <v>146</v>
      </c>
      <c r="BM841" s="143" t="s">
        <v>908</v>
      </c>
    </row>
    <row r="842" spans="2:65" s="11" customFormat="1" ht="22.9" customHeight="1">
      <c r="B842" s="120"/>
      <c r="D842" s="121" t="s">
        <v>73</v>
      </c>
      <c r="E842" s="130" t="s">
        <v>909</v>
      </c>
      <c r="F842" s="130" t="s">
        <v>910</v>
      </c>
      <c r="I842" s="123"/>
      <c r="J842" s="131">
        <f>BK842</f>
        <v>0</v>
      </c>
      <c r="L842" s="120"/>
      <c r="M842" s="125"/>
      <c r="P842" s="126">
        <f>SUM(P843:P869)</f>
        <v>0</v>
      </c>
      <c r="R842" s="126">
        <f>SUM(R843:R869)</f>
        <v>0</v>
      </c>
      <c r="T842" s="127">
        <f>SUM(T843:T869)</f>
        <v>0</v>
      </c>
      <c r="AR842" s="121" t="s">
        <v>82</v>
      </c>
      <c r="AT842" s="128" t="s">
        <v>73</v>
      </c>
      <c r="AU842" s="128" t="s">
        <v>82</v>
      </c>
      <c r="AY842" s="121" t="s">
        <v>139</v>
      </c>
      <c r="BK842" s="129">
        <f>SUM(BK843:BK869)</f>
        <v>0</v>
      </c>
    </row>
    <row r="843" spans="2:65" s="1" customFormat="1" ht="16.5" customHeight="1">
      <c r="B843" s="32"/>
      <c r="C843" s="132" t="s">
        <v>911</v>
      </c>
      <c r="D843" s="132" t="s">
        <v>141</v>
      </c>
      <c r="E843" s="133" t="s">
        <v>912</v>
      </c>
      <c r="F843" s="134" t="s">
        <v>913</v>
      </c>
      <c r="G843" s="135" t="s">
        <v>207</v>
      </c>
      <c r="H843" s="136">
        <v>72.97</v>
      </c>
      <c r="I843" s="137"/>
      <c r="J843" s="138">
        <f>ROUND(I843*H843,2)</f>
        <v>0</v>
      </c>
      <c r="K843" s="134" t="s">
        <v>145</v>
      </c>
      <c r="L843" s="32"/>
      <c r="M843" s="139" t="s">
        <v>1</v>
      </c>
      <c r="N843" s="140" t="s">
        <v>39</v>
      </c>
      <c r="P843" s="141">
        <f>O843*H843</f>
        <v>0</v>
      </c>
      <c r="Q843" s="141">
        <v>0</v>
      </c>
      <c r="R843" s="141">
        <f>Q843*H843</f>
        <v>0</v>
      </c>
      <c r="S843" s="141">
        <v>0</v>
      </c>
      <c r="T843" s="142">
        <f>S843*H843</f>
        <v>0</v>
      </c>
      <c r="AR843" s="143" t="s">
        <v>146</v>
      </c>
      <c r="AT843" s="143" t="s">
        <v>141</v>
      </c>
      <c r="AU843" s="143" t="s">
        <v>84</v>
      </c>
      <c r="AY843" s="17" t="s">
        <v>139</v>
      </c>
      <c r="BE843" s="144">
        <f>IF(N843="základní",J843,0)</f>
        <v>0</v>
      </c>
      <c r="BF843" s="144">
        <f>IF(N843="snížená",J843,0)</f>
        <v>0</v>
      </c>
      <c r="BG843" s="144">
        <f>IF(N843="zákl. přenesená",J843,0)</f>
        <v>0</v>
      </c>
      <c r="BH843" s="144">
        <f>IF(N843="sníž. přenesená",J843,0)</f>
        <v>0</v>
      </c>
      <c r="BI843" s="144">
        <f>IF(N843="nulová",J843,0)</f>
        <v>0</v>
      </c>
      <c r="BJ843" s="17" t="s">
        <v>82</v>
      </c>
      <c r="BK843" s="144">
        <f>ROUND(I843*H843,2)</f>
        <v>0</v>
      </c>
      <c r="BL843" s="17" t="s">
        <v>146</v>
      </c>
      <c r="BM843" s="143" t="s">
        <v>914</v>
      </c>
    </row>
    <row r="844" spans="2:65" s="13" customFormat="1">
      <c r="B844" s="152"/>
      <c r="D844" s="146" t="s">
        <v>148</v>
      </c>
      <c r="E844" s="153" t="s">
        <v>1</v>
      </c>
      <c r="F844" s="154" t="s">
        <v>915</v>
      </c>
      <c r="H844" s="155">
        <v>72.97</v>
      </c>
      <c r="I844" s="156"/>
      <c r="L844" s="152"/>
      <c r="M844" s="157"/>
      <c r="T844" s="158"/>
      <c r="AT844" s="153" t="s">
        <v>148</v>
      </c>
      <c r="AU844" s="153" t="s">
        <v>84</v>
      </c>
      <c r="AV844" s="13" t="s">
        <v>84</v>
      </c>
      <c r="AW844" s="13" t="s">
        <v>31</v>
      </c>
      <c r="AX844" s="13" t="s">
        <v>82</v>
      </c>
      <c r="AY844" s="153" t="s">
        <v>139</v>
      </c>
    </row>
    <row r="845" spans="2:65" s="1" customFormat="1" ht="24.2" customHeight="1">
      <c r="B845" s="32"/>
      <c r="C845" s="132" t="s">
        <v>916</v>
      </c>
      <c r="D845" s="132" t="s">
        <v>141</v>
      </c>
      <c r="E845" s="133" t="s">
        <v>917</v>
      </c>
      <c r="F845" s="134" t="s">
        <v>918</v>
      </c>
      <c r="G845" s="135" t="s">
        <v>207</v>
      </c>
      <c r="H845" s="136">
        <v>44.79</v>
      </c>
      <c r="I845" s="137"/>
      <c r="J845" s="138">
        <f>ROUND(I845*H845,2)</f>
        <v>0</v>
      </c>
      <c r="K845" s="134" t="s">
        <v>145</v>
      </c>
      <c r="L845" s="32"/>
      <c r="M845" s="139" t="s">
        <v>1</v>
      </c>
      <c r="N845" s="140" t="s">
        <v>39</v>
      </c>
      <c r="P845" s="141">
        <f>O845*H845</f>
        <v>0</v>
      </c>
      <c r="Q845" s="141">
        <v>0</v>
      </c>
      <c r="R845" s="141">
        <f>Q845*H845</f>
        <v>0</v>
      </c>
      <c r="S845" s="141">
        <v>0</v>
      </c>
      <c r="T845" s="142">
        <f>S845*H845</f>
        <v>0</v>
      </c>
      <c r="AR845" s="143" t="s">
        <v>146</v>
      </c>
      <c r="AT845" s="143" t="s">
        <v>141</v>
      </c>
      <c r="AU845" s="143" t="s">
        <v>84</v>
      </c>
      <c r="AY845" s="17" t="s">
        <v>139</v>
      </c>
      <c r="BE845" s="144">
        <f>IF(N845="základní",J845,0)</f>
        <v>0</v>
      </c>
      <c r="BF845" s="144">
        <f>IF(N845="snížená",J845,0)</f>
        <v>0</v>
      </c>
      <c r="BG845" s="144">
        <f>IF(N845="zákl. přenesená",J845,0)</f>
        <v>0</v>
      </c>
      <c r="BH845" s="144">
        <f>IF(N845="sníž. přenesená",J845,0)</f>
        <v>0</v>
      </c>
      <c r="BI845" s="144">
        <f>IF(N845="nulová",J845,0)</f>
        <v>0</v>
      </c>
      <c r="BJ845" s="17" t="s">
        <v>82</v>
      </c>
      <c r="BK845" s="144">
        <f>ROUND(I845*H845,2)</f>
        <v>0</v>
      </c>
      <c r="BL845" s="17" t="s">
        <v>146</v>
      </c>
      <c r="BM845" s="143" t="s">
        <v>919</v>
      </c>
    </row>
    <row r="846" spans="2:65" s="12" customFormat="1">
      <c r="B846" s="145"/>
      <c r="D846" s="146" t="s">
        <v>148</v>
      </c>
      <c r="E846" s="147" t="s">
        <v>1</v>
      </c>
      <c r="F846" s="148" t="s">
        <v>920</v>
      </c>
      <c r="H846" s="147" t="s">
        <v>1</v>
      </c>
      <c r="I846" s="149"/>
      <c r="L846" s="145"/>
      <c r="M846" s="150"/>
      <c r="T846" s="151"/>
      <c r="AT846" s="147" t="s">
        <v>148</v>
      </c>
      <c r="AU846" s="147" t="s">
        <v>84</v>
      </c>
      <c r="AV846" s="12" t="s">
        <v>82</v>
      </c>
      <c r="AW846" s="12" t="s">
        <v>31</v>
      </c>
      <c r="AX846" s="12" t="s">
        <v>74</v>
      </c>
      <c r="AY846" s="147" t="s">
        <v>139</v>
      </c>
    </row>
    <row r="847" spans="2:65" s="13" customFormat="1">
      <c r="B847" s="152"/>
      <c r="D847" s="146" t="s">
        <v>148</v>
      </c>
      <c r="E847" s="153" t="s">
        <v>1</v>
      </c>
      <c r="F847" s="154" t="s">
        <v>921</v>
      </c>
      <c r="H847" s="155">
        <v>0.5</v>
      </c>
      <c r="I847" s="156"/>
      <c r="L847" s="152"/>
      <c r="M847" s="157"/>
      <c r="T847" s="158"/>
      <c r="AT847" s="153" t="s">
        <v>148</v>
      </c>
      <c r="AU847" s="153" t="s">
        <v>84</v>
      </c>
      <c r="AV847" s="13" t="s">
        <v>84</v>
      </c>
      <c r="AW847" s="13" t="s">
        <v>31</v>
      </c>
      <c r="AX847" s="13" t="s">
        <v>74</v>
      </c>
      <c r="AY847" s="153" t="s">
        <v>139</v>
      </c>
    </row>
    <row r="848" spans="2:65" s="12" customFormat="1" ht="22.5">
      <c r="B848" s="145"/>
      <c r="D848" s="146" t="s">
        <v>148</v>
      </c>
      <c r="E848" s="147" t="s">
        <v>1</v>
      </c>
      <c r="F848" s="148" t="s">
        <v>290</v>
      </c>
      <c r="H848" s="147" t="s">
        <v>1</v>
      </c>
      <c r="I848" s="149"/>
      <c r="L848" s="145"/>
      <c r="M848" s="150"/>
      <c r="T848" s="151"/>
      <c r="AT848" s="147" t="s">
        <v>148</v>
      </c>
      <c r="AU848" s="147" t="s">
        <v>84</v>
      </c>
      <c r="AV848" s="12" t="s">
        <v>82</v>
      </c>
      <c r="AW848" s="12" t="s">
        <v>31</v>
      </c>
      <c r="AX848" s="12" t="s">
        <v>74</v>
      </c>
      <c r="AY848" s="147" t="s">
        <v>139</v>
      </c>
    </row>
    <row r="849" spans="2:51" s="13" customFormat="1">
      <c r="B849" s="152"/>
      <c r="D849" s="146" t="s">
        <v>148</v>
      </c>
      <c r="E849" s="153" t="s">
        <v>1</v>
      </c>
      <c r="F849" s="154" t="s">
        <v>922</v>
      </c>
      <c r="H849" s="155">
        <v>42.323</v>
      </c>
      <c r="I849" s="156"/>
      <c r="L849" s="152"/>
      <c r="M849" s="157"/>
      <c r="T849" s="158"/>
      <c r="AT849" s="153" t="s">
        <v>148</v>
      </c>
      <c r="AU849" s="153" t="s">
        <v>84</v>
      </c>
      <c r="AV849" s="13" t="s">
        <v>84</v>
      </c>
      <c r="AW849" s="13" t="s">
        <v>31</v>
      </c>
      <c r="AX849" s="13" t="s">
        <v>74</v>
      </c>
      <c r="AY849" s="153" t="s">
        <v>139</v>
      </c>
    </row>
    <row r="850" spans="2:51" s="12" customFormat="1" ht="22.5">
      <c r="B850" s="145"/>
      <c r="D850" s="146" t="s">
        <v>148</v>
      </c>
      <c r="E850" s="147" t="s">
        <v>1</v>
      </c>
      <c r="F850" s="148" t="s">
        <v>296</v>
      </c>
      <c r="H850" s="147" t="s">
        <v>1</v>
      </c>
      <c r="I850" s="149"/>
      <c r="L850" s="145"/>
      <c r="M850" s="150"/>
      <c r="T850" s="151"/>
      <c r="AT850" s="147" t="s">
        <v>148</v>
      </c>
      <c r="AU850" s="147" t="s">
        <v>84</v>
      </c>
      <c r="AV850" s="12" t="s">
        <v>82</v>
      </c>
      <c r="AW850" s="12" t="s">
        <v>31</v>
      </c>
      <c r="AX850" s="12" t="s">
        <v>74</v>
      </c>
      <c r="AY850" s="147" t="s">
        <v>139</v>
      </c>
    </row>
    <row r="851" spans="2:51" s="13" customFormat="1">
      <c r="B851" s="152"/>
      <c r="D851" s="146" t="s">
        <v>148</v>
      </c>
      <c r="E851" s="153" t="s">
        <v>1</v>
      </c>
      <c r="F851" s="154" t="s">
        <v>923</v>
      </c>
      <c r="H851" s="155">
        <v>0.92200000000000004</v>
      </c>
      <c r="I851" s="156"/>
      <c r="L851" s="152"/>
      <c r="M851" s="157"/>
      <c r="T851" s="158"/>
      <c r="AT851" s="153" t="s">
        <v>148</v>
      </c>
      <c r="AU851" s="153" t="s">
        <v>84</v>
      </c>
      <c r="AV851" s="13" t="s">
        <v>84</v>
      </c>
      <c r="AW851" s="13" t="s">
        <v>31</v>
      </c>
      <c r="AX851" s="13" t="s">
        <v>74</v>
      </c>
      <c r="AY851" s="153" t="s">
        <v>139</v>
      </c>
    </row>
    <row r="852" spans="2:51" s="12" customFormat="1">
      <c r="B852" s="145"/>
      <c r="D852" s="146" t="s">
        <v>148</v>
      </c>
      <c r="E852" s="147" t="s">
        <v>1</v>
      </c>
      <c r="F852" s="148" t="s">
        <v>300</v>
      </c>
      <c r="H852" s="147" t="s">
        <v>1</v>
      </c>
      <c r="I852" s="149"/>
      <c r="L852" s="145"/>
      <c r="M852" s="150"/>
      <c r="T852" s="151"/>
      <c r="AT852" s="147" t="s">
        <v>148</v>
      </c>
      <c r="AU852" s="147" t="s">
        <v>84</v>
      </c>
      <c r="AV852" s="12" t="s">
        <v>82</v>
      </c>
      <c r="AW852" s="12" t="s">
        <v>31</v>
      </c>
      <c r="AX852" s="12" t="s">
        <v>74</v>
      </c>
      <c r="AY852" s="147" t="s">
        <v>139</v>
      </c>
    </row>
    <row r="853" spans="2:51" s="13" customFormat="1">
      <c r="B853" s="152"/>
      <c r="D853" s="146" t="s">
        <v>148</v>
      </c>
      <c r="E853" s="153" t="s">
        <v>1</v>
      </c>
      <c r="F853" s="154" t="s">
        <v>924</v>
      </c>
      <c r="H853" s="155">
        <v>2E-3</v>
      </c>
      <c r="I853" s="156"/>
      <c r="L853" s="152"/>
      <c r="M853" s="157"/>
      <c r="T853" s="158"/>
      <c r="AT853" s="153" t="s">
        <v>148</v>
      </c>
      <c r="AU853" s="153" t="s">
        <v>84</v>
      </c>
      <c r="AV853" s="13" t="s">
        <v>84</v>
      </c>
      <c r="AW853" s="13" t="s">
        <v>31</v>
      </c>
      <c r="AX853" s="13" t="s">
        <v>74</v>
      </c>
      <c r="AY853" s="153" t="s">
        <v>139</v>
      </c>
    </row>
    <row r="854" spans="2:51" s="12" customFormat="1">
      <c r="B854" s="145"/>
      <c r="D854" s="146" t="s">
        <v>148</v>
      </c>
      <c r="E854" s="147" t="s">
        <v>1</v>
      </c>
      <c r="F854" s="148" t="s">
        <v>304</v>
      </c>
      <c r="H854" s="147" t="s">
        <v>1</v>
      </c>
      <c r="I854" s="149"/>
      <c r="L854" s="145"/>
      <c r="M854" s="150"/>
      <c r="T854" s="151"/>
      <c r="AT854" s="147" t="s">
        <v>148</v>
      </c>
      <c r="AU854" s="147" t="s">
        <v>84</v>
      </c>
      <c r="AV854" s="12" t="s">
        <v>82</v>
      </c>
      <c r="AW854" s="12" t="s">
        <v>31</v>
      </c>
      <c r="AX854" s="12" t="s">
        <v>74</v>
      </c>
      <c r="AY854" s="147" t="s">
        <v>139</v>
      </c>
    </row>
    <row r="855" spans="2:51" s="13" customFormat="1">
      <c r="B855" s="152"/>
      <c r="D855" s="146" t="s">
        <v>148</v>
      </c>
      <c r="E855" s="153" t="s">
        <v>1</v>
      </c>
      <c r="F855" s="154" t="s">
        <v>6</v>
      </c>
      <c r="H855" s="155">
        <v>0.01</v>
      </c>
      <c r="I855" s="156"/>
      <c r="L855" s="152"/>
      <c r="M855" s="157"/>
      <c r="T855" s="158"/>
      <c r="AT855" s="153" t="s">
        <v>148</v>
      </c>
      <c r="AU855" s="153" t="s">
        <v>84</v>
      </c>
      <c r="AV855" s="13" t="s">
        <v>84</v>
      </c>
      <c r="AW855" s="13" t="s">
        <v>31</v>
      </c>
      <c r="AX855" s="13" t="s">
        <v>74</v>
      </c>
      <c r="AY855" s="153" t="s">
        <v>139</v>
      </c>
    </row>
    <row r="856" spans="2:51" s="12" customFormat="1">
      <c r="B856" s="145"/>
      <c r="D856" s="146" t="s">
        <v>148</v>
      </c>
      <c r="E856" s="147" t="s">
        <v>1</v>
      </c>
      <c r="F856" s="148" t="s">
        <v>308</v>
      </c>
      <c r="H856" s="147" t="s">
        <v>1</v>
      </c>
      <c r="I856" s="149"/>
      <c r="L856" s="145"/>
      <c r="M856" s="150"/>
      <c r="T856" s="151"/>
      <c r="AT856" s="147" t="s">
        <v>148</v>
      </c>
      <c r="AU856" s="147" t="s">
        <v>84</v>
      </c>
      <c r="AV856" s="12" t="s">
        <v>82</v>
      </c>
      <c r="AW856" s="12" t="s">
        <v>31</v>
      </c>
      <c r="AX856" s="12" t="s">
        <v>74</v>
      </c>
      <c r="AY856" s="147" t="s">
        <v>139</v>
      </c>
    </row>
    <row r="857" spans="2:51" s="13" customFormat="1">
      <c r="B857" s="152"/>
      <c r="D857" s="146" t="s">
        <v>148</v>
      </c>
      <c r="E857" s="153" t="s">
        <v>1</v>
      </c>
      <c r="F857" s="154" t="s">
        <v>890</v>
      </c>
      <c r="H857" s="155">
        <v>4.8000000000000001E-2</v>
      </c>
      <c r="I857" s="156"/>
      <c r="L857" s="152"/>
      <c r="M857" s="157"/>
      <c r="T857" s="158"/>
      <c r="AT857" s="153" t="s">
        <v>148</v>
      </c>
      <c r="AU857" s="153" t="s">
        <v>84</v>
      </c>
      <c r="AV857" s="13" t="s">
        <v>84</v>
      </c>
      <c r="AW857" s="13" t="s">
        <v>31</v>
      </c>
      <c r="AX857" s="13" t="s">
        <v>74</v>
      </c>
      <c r="AY857" s="153" t="s">
        <v>139</v>
      </c>
    </row>
    <row r="858" spans="2:51" s="12" customFormat="1" ht="33.75">
      <c r="B858" s="145"/>
      <c r="D858" s="146" t="s">
        <v>148</v>
      </c>
      <c r="E858" s="147" t="s">
        <v>1</v>
      </c>
      <c r="F858" s="148" t="s">
        <v>312</v>
      </c>
      <c r="H858" s="147" t="s">
        <v>1</v>
      </c>
      <c r="I858" s="149"/>
      <c r="L858" s="145"/>
      <c r="M858" s="150"/>
      <c r="T858" s="151"/>
      <c r="AT858" s="147" t="s">
        <v>148</v>
      </c>
      <c r="AU858" s="147" t="s">
        <v>84</v>
      </c>
      <c r="AV858" s="12" t="s">
        <v>82</v>
      </c>
      <c r="AW858" s="12" t="s">
        <v>31</v>
      </c>
      <c r="AX858" s="12" t="s">
        <v>74</v>
      </c>
      <c r="AY858" s="147" t="s">
        <v>139</v>
      </c>
    </row>
    <row r="859" spans="2:51" s="13" customFormat="1">
      <c r="B859" s="152"/>
      <c r="D859" s="146" t="s">
        <v>148</v>
      </c>
      <c r="E859" s="153" t="s">
        <v>1</v>
      </c>
      <c r="F859" s="154" t="s">
        <v>925</v>
      </c>
      <c r="H859" s="155">
        <v>0.17</v>
      </c>
      <c r="I859" s="156"/>
      <c r="L859" s="152"/>
      <c r="M859" s="157"/>
      <c r="T859" s="158"/>
      <c r="AT859" s="153" t="s">
        <v>148</v>
      </c>
      <c r="AU859" s="153" t="s">
        <v>84</v>
      </c>
      <c r="AV859" s="13" t="s">
        <v>84</v>
      </c>
      <c r="AW859" s="13" t="s">
        <v>31</v>
      </c>
      <c r="AX859" s="13" t="s">
        <v>74</v>
      </c>
      <c r="AY859" s="153" t="s">
        <v>139</v>
      </c>
    </row>
    <row r="860" spans="2:51" s="12" customFormat="1" ht="22.5">
      <c r="B860" s="145"/>
      <c r="D860" s="146" t="s">
        <v>148</v>
      </c>
      <c r="E860" s="147" t="s">
        <v>1</v>
      </c>
      <c r="F860" s="148" t="s">
        <v>316</v>
      </c>
      <c r="H860" s="147" t="s">
        <v>1</v>
      </c>
      <c r="I860" s="149"/>
      <c r="L860" s="145"/>
      <c r="M860" s="150"/>
      <c r="T860" s="151"/>
      <c r="AT860" s="147" t="s">
        <v>148</v>
      </c>
      <c r="AU860" s="147" t="s">
        <v>84</v>
      </c>
      <c r="AV860" s="12" t="s">
        <v>82</v>
      </c>
      <c r="AW860" s="12" t="s">
        <v>31</v>
      </c>
      <c r="AX860" s="12" t="s">
        <v>74</v>
      </c>
      <c r="AY860" s="147" t="s">
        <v>139</v>
      </c>
    </row>
    <row r="861" spans="2:51" s="13" customFormat="1">
      <c r="B861" s="152"/>
      <c r="D861" s="146" t="s">
        <v>148</v>
      </c>
      <c r="E861" s="153" t="s">
        <v>1</v>
      </c>
      <c r="F861" s="154" t="s">
        <v>6</v>
      </c>
      <c r="H861" s="155">
        <v>0.01</v>
      </c>
      <c r="I861" s="156"/>
      <c r="L861" s="152"/>
      <c r="M861" s="157"/>
      <c r="T861" s="158"/>
      <c r="AT861" s="153" t="s">
        <v>148</v>
      </c>
      <c r="AU861" s="153" t="s">
        <v>84</v>
      </c>
      <c r="AV861" s="13" t="s">
        <v>84</v>
      </c>
      <c r="AW861" s="13" t="s">
        <v>31</v>
      </c>
      <c r="AX861" s="13" t="s">
        <v>74</v>
      </c>
      <c r="AY861" s="153" t="s">
        <v>139</v>
      </c>
    </row>
    <row r="862" spans="2:51" s="12" customFormat="1">
      <c r="B862" s="145"/>
      <c r="D862" s="146" t="s">
        <v>148</v>
      </c>
      <c r="E862" s="147" t="s">
        <v>1</v>
      </c>
      <c r="F862" s="148" t="s">
        <v>320</v>
      </c>
      <c r="H862" s="147" t="s">
        <v>1</v>
      </c>
      <c r="I862" s="149"/>
      <c r="L862" s="145"/>
      <c r="M862" s="150"/>
      <c r="T862" s="151"/>
      <c r="AT862" s="147" t="s">
        <v>148</v>
      </c>
      <c r="AU862" s="147" t="s">
        <v>84</v>
      </c>
      <c r="AV862" s="12" t="s">
        <v>82</v>
      </c>
      <c r="AW862" s="12" t="s">
        <v>31</v>
      </c>
      <c r="AX862" s="12" t="s">
        <v>74</v>
      </c>
      <c r="AY862" s="147" t="s">
        <v>139</v>
      </c>
    </row>
    <row r="863" spans="2:51" s="13" customFormat="1">
      <c r="B863" s="152"/>
      <c r="D863" s="146" t="s">
        <v>148</v>
      </c>
      <c r="E863" s="153" t="s">
        <v>1</v>
      </c>
      <c r="F863" s="154" t="s">
        <v>260</v>
      </c>
      <c r="H863" s="155">
        <v>0.05</v>
      </c>
      <c r="I863" s="156"/>
      <c r="L863" s="152"/>
      <c r="M863" s="157"/>
      <c r="T863" s="158"/>
      <c r="AT863" s="153" t="s">
        <v>148</v>
      </c>
      <c r="AU863" s="153" t="s">
        <v>84</v>
      </c>
      <c r="AV863" s="13" t="s">
        <v>84</v>
      </c>
      <c r="AW863" s="13" t="s">
        <v>31</v>
      </c>
      <c r="AX863" s="13" t="s">
        <v>74</v>
      </c>
      <c r="AY863" s="153" t="s">
        <v>139</v>
      </c>
    </row>
    <row r="864" spans="2:51" s="12" customFormat="1" ht="22.5">
      <c r="B864" s="145"/>
      <c r="D864" s="146" t="s">
        <v>148</v>
      </c>
      <c r="E864" s="147" t="s">
        <v>1</v>
      </c>
      <c r="F864" s="148" t="s">
        <v>383</v>
      </c>
      <c r="H864" s="147" t="s">
        <v>1</v>
      </c>
      <c r="I864" s="149"/>
      <c r="L864" s="145"/>
      <c r="M864" s="150"/>
      <c r="T864" s="151"/>
      <c r="AT864" s="147" t="s">
        <v>148</v>
      </c>
      <c r="AU864" s="147" t="s">
        <v>84</v>
      </c>
      <c r="AV864" s="12" t="s">
        <v>82</v>
      </c>
      <c r="AW864" s="12" t="s">
        <v>31</v>
      </c>
      <c r="AX864" s="12" t="s">
        <v>74</v>
      </c>
      <c r="AY864" s="147" t="s">
        <v>139</v>
      </c>
    </row>
    <row r="865" spans="2:65" s="13" customFormat="1">
      <c r="B865" s="152"/>
      <c r="D865" s="146" t="s">
        <v>148</v>
      </c>
      <c r="E865" s="153" t="s">
        <v>1</v>
      </c>
      <c r="F865" s="154" t="s">
        <v>926</v>
      </c>
      <c r="H865" s="155">
        <v>0.69199999999999995</v>
      </c>
      <c r="I865" s="156"/>
      <c r="L865" s="152"/>
      <c r="M865" s="157"/>
      <c r="T865" s="158"/>
      <c r="AT865" s="153" t="s">
        <v>148</v>
      </c>
      <c r="AU865" s="153" t="s">
        <v>84</v>
      </c>
      <c r="AV865" s="13" t="s">
        <v>84</v>
      </c>
      <c r="AW865" s="13" t="s">
        <v>31</v>
      </c>
      <c r="AX865" s="13" t="s">
        <v>74</v>
      </c>
      <c r="AY865" s="153" t="s">
        <v>139</v>
      </c>
    </row>
    <row r="866" spans="2:65" s="12" customFormat="1">
      <c r="B866" s="145"/>
      <c r="D866" s="146" t="s">
        <v>148</v>
      </c>
      <c r="E866" s="147" t="s">
        <v>1</v>
      </c>
      <c r="F866" s="148" t="s">
        <v>393</v>
      </c>
      <c r="H866" s="147" t="s">
        <v>1</v>
      </c>
      <c r="I866" s="149"/>
      <c r="L866" s="145"/>
      <c r="M866" s="150"/>
      <c r="T866" s="151"/>
      <c r="AT866" s="147" t="s">
        <v>148</v>
      </c>
      <c r="AU866" s="147" t="s">
        <v>84</v>
      </c>
      <c r="AV866" s="12" t="s">
        <v>82</v>
      </c>
      <c r="AW866" s="12" t="s">
        <v>31</v>
      </c>
      <c r="AX866" s="12" t="s">
        <v>74</v>
      </c>
      <c r="AY866" s="147" t="s">
        <v>139</v>
      </c>
    </row>
    <row r="867" spans="2:65" s="13" customFormat="1">
      <c r="B867" s="152"/>
      <c r="D867" s="146" t="s">
        <v>148</v>
      </c>
      <c r="E867" s="153" t="s">
        <v>1</v>
      </c>
      <c r="F867" s="154" t="s">
        <v>927</v>
      </c>
      <c r="H867" s="155">
        <v>6.3E-2</v>
      </c>
      <c r="I867" s="156"/>
      <c r="L867" s="152"/>
      <c r="M867" s="157"/>
      <c r="T867" s="158"/>
      <c r="AT867" s="153" t="s">
        <v>148</v>
      </c>
      <c r="AU867" s="153" t="s">
        <v>84</v>
      </c>
      <c r="AV867" s="13" t="s">
        <v>84</v>
      </c>
      <c r="AW867" s="13" t="s">
        <v>31</v>
      </c>
      <c r="AX867" s="13" t="s">
        <v>74</v>
      </c>
      <c r="AY867" s="153" t="s">
        <v>139</v>
      </c>
    </row>
    <row r="868" spans="2:65" s="14" customFormat="1">
      <c r="B868" s="159"/>
      <c r="D868" s="146" t="s">
        <v>148</v>
      </c>
      <c r="E868" s="160" t="s">
        <v>1</v>
      </c>
      <c r="F868" s="161" t="s">
        <v>170</v>
      </c>
      <c r="H868" s="162">
        <v>44.79</v>
      </c>
      <c r="I868" s="163"/>
      <c r="L868" s="159"/>
      <c r="M868" s="164"/>
      <c r="T868" s="165"/>
      <c r="AT868" s="160" t="s">
        <v>148</v>
      </c>
      <c r="AU868" s="160" t="s">
        <v>84</v>
      </c>
      <c r="AV868" s="14" t="s">
        <v>146</v>
      </c>
      <c r="AW868" s="14" t="s">
        <v>31</v>
      </c>
      <c r="AX868" s="14" t="s">
        <v>82</v>
      </c>
      <c r="AY868" s="160" t="s">
        <v>139</v>
      </c>
    </row>
    <row r="869" spans="2:65" s="1" customFormat="1" ht="24.2" customHeight="1">
      <c r="B869" s="32"/>
      <c r="C869" s="132" t="s">
        <v>928</v>
      </c>
      <c r="D869" s="132" t="s">
        <v>141</v>
      </c>
      <c r="E869" s="133" t="s">
        <v>929</v>
      </c>
      <c r="F869" s="134" t="s">
        <v>930</v>
      </c>
      <c r="G869" s="135" t="s">
        <v>207</v>
      </c>
      <c r="H869" s="136">
        <v>44.79</v>
      </c>
      <c r="I869" s="137"/>
      <c r="J869" s="138">
        <f>ROUND(I869*H869,2)</f>
        <v>0</v>
      </c>
      <c r="K869" s="134" t="s">
        <v>145</v>
      </c>
      <c r="L869" s="32"/>
      <c r="M869" s="139" t="s">
        <v>1</v>
      </c>
      <c r="N869" s="140" t="s">
        <v>39</v>
      </c>
      <c r="P869" s="141">
        <f>O869*H869</f>
        <v>0</v>
      </c>
      <c r="Q869" s="141">
        <v>0</v>
      </c>
      <c r="R869" s="141">
        <f>Q869*H869</f>
        <v>0</v>
      </c>
      <c r="S869" s="141">
        <v>0</v>
      </c>
      <c r="T869" s="142">
        <f>S869*H869</f>
        <v>0</v>
      </c>
      <c r="AR869" s="143" t="s">
        <v>146</v>
      </c>
      <c r="AT869" s="143" t="s">
        <v>141</v>
      </c>
      <c r="AU869" s="143" t="s">
        <v>84</v>
      </c>
      <c r="AY869" s="17" t="s">
        <v>139</v>
      </c>
      <c r="BE869" s="144">
        <f>IF(N869="základní",J869,0)</f>
        <v>0</v>
      </c>
      <c r="BF869" s="144">
        <f>IF(N869="snížená",J869,0)</f>
        <v>0</v>
      </c>
      <c r="BG869" s="144">
        <f>IF(N869="zákl. přenesená",J869,0)</f>
        <v>0</v>
      </c>
      <c r="BH869" s="144">
        <f>IF(N869="sníž. přenesená",J869,0)</f>
        <v>0</v>
      </c>
      <c r="BI869" s="144">
        <f>IF(N869="nulová",J869,0)</f>
        <v>0</v>
      </c>
      <c r="BJ869" s="17" t="s">
        <v>82</v>
      </c>
      <c r="BK869" s="144">
        <f>ROUND(I869*H869,2)</f>
        <v>0</v>
      </c>
      <c r="BL869" s="17" t="s">
        <v>146</v>
      </c>
      <c r="BM869" s="143" t="s">
        <v>931</v>
      </c>
    </row>
    <row r="870" spans="2:65" s="11" customFormat="1" ht="25.9" customHeight="1">
      <c r="B870" s="120"/>
      <c r="D870" s="121" t="s">
        <v>73</v>
      </c>
      <c r="E870" s="122" t="s">
        <v>932</v>
      </c>
      <c r="F870" s="122" t="s">
        <v>933</v>
      </c>
      <c r="I870" s="123"/>
      <c r="J870" s="124">
        <f>BK870</f>
        <v>0</v>
      </c>
      <c r="L870" s="120"/>
      <c r="M870" s="125"/>
      <c r="P870" s="126">
        <f>P871+P897+P916+P944+P948+P1024+P1050+P1155+P1188</f>
        <v>0</v>
      </c>
      <c r="R870" s="126">
        <f>R871+R897+R916+R944+R948+R1024+R1050+R1155+R1188</f>
        <v>4.1675040899999996</v>
      </c>
      <c r="T870" s="127">
        <f>T871+T897+T916+T944+T948+T1024+T1050+T1155+T1188</f>
        <v>0.4271025</v>
      </c>
      <c r="AR870" s="121" t="s">
        <v>84</v>
      </c>
      <c r="AT870" s="128" t="s">
        <v>73</v>
      </c>
      <c r="AU870" s="128" t="s">
        <v>74</v>
      </c>
      <c r="AY870" s="121" t="s">
        <v>139</v>
      </c>
      <c r="BK870" s="129">
        <f>BK871+BK897+BK916+BK944+BK948+BK1024+BK1050+BK1155+BK1188</f>
        <v>0</v>
      </c>
    </row>
    <row r="871" spans="2:65" s="11" customFormat="1" ht="22.9" customHeight="1">
      <c r="B871" s="120"/>
      <c r="D871" s="121" t="s">
        <v>73</v>
      </c>
      <c r="E871" s="130" t="s">
        <v>934</v>
      </c>
      <c r="F871" s="130" t="s">
        <v>935</v>
      </c>
      <c r="I871" s="123"/>
      <c r="J871" s="131">
        <f>BK871</f>
        <v>0</v>
      </c>
      <c r="L871" s="120"/>
      <c r="M871" s="125"/>
      <c r="P871" s="126">
        <f>SUM(P872:P896)</f>
        <v>0</v>
      </c>
      <c r="R871" s="126">
        <f>SUM(R872:R896)</f>
        <v>8.76498E-2</v>
      </c>
      <c r="T871" s="127">
        <f>SUM(T872:T896)</f>
        <v>0</v>
      </c>
      <c r="AR871" s="121" t="s">
        <v>84</v>
      </c>
      <c r="AT871" s="128" t="s">
        <v>73</v>
      </c>
      <c r="AU871" s="128" t="s">
        <v>82</v>
      </c>
      <c r="AY871" s="121" t="s">
        <v>139</v>
      </c>
      <c r="BK871" s="129">
        <f>SUM(BK872:BK896)</f>
        <v>0</v>
      </c>
    </row>
    <row r="872" spans="2:65" s="1" customFormat="1" ht="24.2" customHeight="1">
      <c r="B872" s="32"/>
      <c r="C872" s="132" t="s">
        <v>936</v>
      </c>
      <c r="D872" s="132" t="s">
        <v>141</v>
      </c>
      <c r="E872" s="133" t="s">
        <v>937</v>
      </c>
      <c r="F872" s="134" t="s">
        <v>938</v>
      </c>
      <c r="G872" s="135" t="s">
        <v>144</v>
      </c>
      <c r="H872" s="136">
        <v>12.497</v>
      </c>
      <c r="I872" s="137"/>
      <c r="J872" s="138">
        <f>ROUND(I872*H872,2)</f>
        <v>0</v>
      </c>
      <c r="K872" s="134" t="s">
        <v>145</v>
      </c>
      <c r="L872" s="32"/>
      <c r="M872" s="139" t="s">
        <v>1</v>
      </c>
      <c r="N872" s="140" t="s">
        <v>39</v>
      </c>
      <c r="P872" s="141">
        <f>O872*H872</f>
        <v>0</v>
      </c>
      <c r="Q872" s="141">
        <v>0</v>
      </c>
      <c r="R872" s="141">
        <f>Q872*H872</f>
        <v>0</v>
      </c>
      <c r="S872" s="141">
        <v>0</v>
      </c>
      <c r="T872" s="142">
        <f>S872*H872</f>
        <v>0</v>
      </c>
      <c r="AR872" s="143" t="s">
        <v>230</v>
      </c>
      <c r="AT872" s="143" t="s">
        <v>141</v>
      </c>
      <c r="AU872" s="143" t="s">
        <v>84</v>
      </c>
      <c r="AY872" s="17" t="s">
        <v>139</v>
      </c>
      <c r="BE872" s="144">
        <f>IF(N872="základní",J872,0)</f>
        <v>0</v>
      </c>
      <c r="BF872" s="144">
        <f>IF(N872="snížená",J872,0)</f>
        <v>0</v>
      </c>
      <c r="BG872" s="144">
        <f>IF(N872="zákl. přenesená",J872,0)</f>
        <v>0</v>
      </c>
      <c r="BH872" s="144">
        <f>IF(N872="sníž. přenesená",J872,0)</f>
        <v>0</v>
      </c>
      <c r="BI872" s="144">
        <f>IF(N872="nulová",J872,0)</f>
        <v>0</v>
      </c>
      <c r="BJ872" s="17" t="s">
        <v>82</v>
      </c>
      <c r="BK872" s="144">
        <f>ROUND(I872*H872,2)</f>
        <v>0</v>
      </c>
      <c r="BL872" s="17" t="s">
        <v>230</v>
      </c>
      <c r="BM872" s="143" t="s">
        <v>939</v>
      </c>
    </row>
    <row r="873" spans="2:65" s="12" customFormat="1">
      <c r="B873" s="145"/>
      <c r="D873" s="146" t="s">
        <v>148</v>
      </c>
      <c r="E873" s="147" t="s">
        <v>1</v>
      </c>
      <c r="F873" s="148" t="s">
        <v>180</v>
      </c>
      <c r="H873" s="147" t="s">
        <v>1</v>
      </c>
      <c r="I873" s="149"/>
      <c r="L873" s="145"/>
      <c r="M873" s="150"/>
      <c r="T873" s="151"/>
      <c r="AT873" s="147" t="s">
        <v>148</v>
      </c>
      <c r="AU873" s="147" t="s">
        <v>84</v>
      </c>
      <c r="AV873" s="12" t="s">
        <v>82</v>
      </c>
      <c r="AW873" s="12" t="s">
        <v>31</v>
      </c>
      <c r="AX873" s="12" t="s">
        <v>74</v>
      </c>
      <c r="AY873" s="147" t="s">
        <v>139</v>
      </c>
    </row>
    <row r="874" spans="2:65" s="13" customFormat="1">
      <c r="B874" s="152"/>
      <c r="D874" s="146" t="s">
        <v>148</v>
      </c>
      <c r="E874" s="153" t="s">
        <v>1</v>
      </c>
      <c r="F874" s="154" t="s">
        <v>940</v>
      </c>
      <c r="H874" s="155">
        <v>6.282</v>
      </c>
      <c r="I874" s="156"/>
      <c r="L874" s="152"/>
      <c r="M874" s="157"/>
      <c r="T874" s="158"/>
      <c r="AT874" s="153" t="s">
        <v>148</v>
      </c>
      <c r="AU874" s="153" t="s">
        <v>84</v>
      </c>
      <c r="AV874" s="13" t="s">
        <v>84</v>
      </c>
      <c r="AW874" s="13" t="s">
        <v>31</v>
      </c>
      <c r="AX874" s="13" t="s">
        <v>74</v>
      </c>
      <c r="AY874" s="153" t="s">
        <v>139</v>
      </c>
    </row>
    <row r="875" spans="2:65" s="13" customFormat="1">
      <c r="B875" s="152"/>
      <c r="D875" s="146" t="s">
        <v>148</v>
      </c>
      <c r="E875" s="153" t="s">
        <v>1</v>
      </c>
      <c r="F875" s="154" t="s">
        <v>941</v>
      </c>
      <c r="H875" s="155">
        <v>6.45</v>
      </c>
      <c r="I875" s="156"/>
      <c r="L875" s="152"/>
      <c r="M875" s="157"/>
      <c r="T875" s="158"/>
      <c r="AT875" s="153" t="s">
        <v>148</v>
      </c>
      <c r="AU875" s="153" t="s">
        <v>84</v>
      </c>
      <c r="AV875" s="13" t="s">
        <v>84</v>
      </c>
      <c r="AW875" s="13" t="s">
        <v>31</v>
      </c>
      <c r="AX875" s="13" t="s">
        <v>74</v>
      </c>
      <c r="AY875" s="153" t="s">
        <v>139</v>
      </c>
    </row>
    <row r="876" spans="2:65" s="15" customFormat="1">
      <c r="B876" s="176"/>
      <c r="D876" s="146" t="s">
        <v>148</v>
      </c>
      <c r="E876" s="177" t="s">
        <v>1</v>
      </c>
      <c r="F876" s="178" t="s">
        <v>486</v>
      </c>
      <c r="H876" s="179">
        <v>12.731999999999999</v>
      </c>
      <c r="I876" s="180"/>
      <c r="L876" s="176"/>
      <c r="M876" s="181"/>
      <c r="T876" s="182"/>
      <c r="AT876" s="177" t="s">
        <v>148</v>
      </c>
      <c r="AU876" s="177" t="s">
        <v>84</v>
      </c>
      <c r="AV876" s="15" t="s">
        <v>156</v>
      </c>
      <c r="AW876" s="15" t="s">
        <v>31</v>
      </c>
      <c r="AX876" s="15" t="s">
        <v>74</v>
      </c>
      <c r="AY876" s="177" t="s">
        <v>139</v>
      </c>
    </row>
    <row r="877" spans="2:65" s="13" customFormat="1">
      <c r="B877" s="152"/>
      <c r="D877" s="146" t="s">
        <v>148</v>
      </c>
      <c r="E877" s="153" t="s">
        <v>1</v>
      </c>
      <c r="F877" s="154" t="s">
        <v>942</v>
      </c>
      <c r="H877" s="155">
        <v>3.1829999999999998</v>
      </c>
      <c r="I877" s="156"/>
      <c r="L877" s="152"/>
      <c r="M877" s="157"/>
      <c r="T877" s="158"/>
      <c r="AT877" s="153" t="s">
        <v>148</v>
      </c>
      <c r="AU877" s="153" t="s">
        <v>84</v>
      </c>
      <c r="AV877" s="13" t="s">
        <v>84</v>
      </c>
      <c r="AW877" s="13" t="s">
        <v>31</v>
      </c>
      <c r="AX877" s="13" t="s">
        <v>74</v>
      </c>
      <c r="AY877" s="153" t="s">
        <v>139</v>
      </c>
    </row>
    <row r="878" spans="2:65" s="12" customFormat="1">
      <c r="B878" s="145"/>
      <c r="D878" s="146" t="s">
        <v>148</v>
      </c>
      <c r="E878" s="147" t="s">
        <v>1</v>
      </c>
      <c r="F878" s="148" t="s">
        <v>943</v>
      </c>
      <c r="H878" s="147" t="s">
        <v>1</v>
      </c>
      <c r="I878" s="149"/>
      <c r="L878" s="145"/>
      <c r="M878" s="150"/>
      <c r="T878" s="151"/>
      <c r="AT878" s="147" t="s">
        <v>148</v>
      </c>
      <c r="AU878" s="147" t="s">
        <v>84</v>
      </c>
      <c r="AV878" s="12" t="s">
        <v>82</v>
      </c>
      <c r="AW878" s="12" t="s">
        <v>31</v>
      </c>
      <c r="AX878" s="12" t="s">
        <v>74</v>
      </c>
      <c r="AY878" s="147" t="s">
        <v>139</v>
      </c>
    </row>
    <row r="879" spans="2:65" s="13" customFormat="1">
      <c r="B879" s="152"/>
      <c r="D879" s="146" t="s">
        <v>148</v>
      </c>
      <c r="E879" s="153" t="s">
        <v>1</v>
      </c>
      <c r="F879" s="154" t="s">
        <v>944</v>
      </c>
      <c r="H879" s="155">
        <v>-3.4180000000000001</v>
      </c>
      <c r="I879" s="156"/>
      <c r="L879" s="152"/>
      <c r="M879" s="157"/>
      <c r="T879" s="158"/>
      <c r="AT879" s="153" t="s">
        <v>148</v>
      </c>
      <c r="AU879" s="153" t="s">
        <v>84</v>
      </c>
      <c r="AV879" s="13" t="s">
        <v>84</v>
      </c>
      <c r="AW879" s="13" t="s">
        <v>31</v>
      </c>
      <c r="AX879" s="13" t="s">
        <v>74</v>
      </c>
      <c r="AY879" s="153" t="s">
        <v>139</v>
      </c>
    </row>
    <row r="880" spans="2:65" s="14" customFormat="1">
      <c r="B880" s="159"/>
      <c r="D880" s="146" t="s">
        <v>148</v>
      </c>
      <c r="E880" s="160" t="s">
        <v>1</v>
      </c>
      <c r="F880" s="161" t="s">
        <v>170</v>
      </c>
      <c r="H880" s="162">
        <v>12.497</v>
      </c>
      <c r="I880" s="163"/>
      <c r="L880" s="159"/>
      <c r="M880" s="164"/>
      <c r="T880" s="165"/>
      <c r="AT880" s="160" t="s">
        <v>148</v>
      </c>
      <c r="AU880" s="160" t="s">
        <v>84</v>
      </c>
      <c r="AV880" s="14" t="s">
        <v>146</v>
      </c>
      <c r="AW880" s="14" t="s">
        <v>31</v>
      </c>
      <c r="AX880" s="14" t="s">
        <v>82</v>
      </c>
      <c r="AY880" s="160" t="s">
        <v>139</v>
      </c>
    </row>
    <row r="881" spans="2:65" s="1" customFormat="1" ht="16.5" customHeight="1">
      <c r="B881" s="32"/>
      <c r="C881" s="166" t="s">
        <v>945</v>
      </c>
      <c r="D881" s="166" t="s">
        <v>218</v>
      </c>
      <c r="E881" s="167" t="s">
        <v>946</v>
      </c>
      <c r="F881" s="168" t="s">
        <v>947</v>
      </c>
      <c r="G881" s="169" t="s">
        <v>207</v>
      </c>
      <c r="H881" s="170">
        <v>4.0000000000000001E-3</v>
      </c>
      <c r="I881" s="171"/>
      <c r="J881" s="172">
        <f>ROUND(I881*H881,2)</f>
        <v>0</v>
      </c>
      <c r="K881" s="168" t="s">
        <v>145</v>
      </c>
      <c r="L881" s="173"/>
      <c r="M881" s="174" t="s">
        <v>1</v>
      </c>
      <c r="N881" s="175" t="s">
        <v>39</v>
      </c>
      <c r="P881" s="141">
        <f>O881*H881</f>
        <v>0</v>
      </c>
      <c r="Q881" s="141">
        <v>1</v>
      </c>
      <c r="R881" s="141">
        <f>Q881*H881</f>
        <v>4.0000000000000001E-3</v>
      </c>
      <c r="S881" s="141">
        <v>0</v>
      </c>
      <c r="T881" s="142">
        <f>S881*H881</f>
        <v>0</v>
      </c>
      <c r="AR881" s="143" t="s">
        <v>310</v>
      </c>
      <c r="AT881" s="143" t="s">
        <v>218</v>
      </c>
      <c r="AU881" s="143" t="s">
        <v>84</v>
      </c>
      <c r="AY881" s="17" t="s">
        <v>139</v>
      </c>
      <c r="BE881" s="144">
        <f>IF(N881="základní",J881,0)</f>
        <v>0</v>
      </c>
      <c r="BF881" s="144">
        <f>IF(N881="snížená",J881,0)</f>
        <v>0</v>
      </c>
      <c r="BG881" s="144">
        <f>IF(N881="zákl. přenesená",J881,0)</f>
        <v>0</v>
      </c>
      <c r="BH881" s="144">
        <f>IF(N881="sníž. přenesená",J881,0)</f>
        <v>0</v>
      </c>
      <c r="BI881" s="144">
        <f>IF(N881="nulová",J881,0)</f>
        <v>0</v>
      </c>
      <c r="BJ881" s="17" t="s">
        <v>82</v>
      </c>
      <c r="BK881" s="144">
        <f>ROUND(I881*H881,2)</f>
        <v>0</v>
      </c>
      <c r="BL881" s="17" t="s">
        <v>230</v>
      </c>
      <c r="BM881" s="143" t="s">
        <v>948</v>
      </c>
    </row>
    <row r="882" spans="2:65" s="13" customFormat="1">
      <c r="B882" s="152"/>
      <c r="D882" s="146" t="s">
        <v>148</v>
      </c>
      <c r="F882" s="154" t="s">
        <v>949</v>
      </c>
      <c r="H882" s="155">
        <v>4.0000000000000001E-3</v>
      </c>
      <c r="I882" s="156"/>
      <c r="L882" s="152"/>
      <c r="M882" s="157"/>
      <c r="T882" s="158"/>
      <c r="AT882" s="153" t="s">
        <v>148</v>
      </c>
      <c r="AU882" s="153" t="s">
        <v>84</v>
      </c>
      <c r="AV882" s="13" t="s">
        <v>84</v>
      </c>
      <c r="AW882" s="13" t="s">
        <v>4</v>
      </c>
      <c r="AX882" s="13" t="s">
        <v>82</v>
      </c>
      <c r="AY882" s="153" t="s">
        <v>139</v>
      </c>
    </row>
    <row r="883" spans="2:65" s="1" customFormat="1" ht="24.2" customHeight="1">
      <c r="B883" s="32"/>
      <c r="C883" s="132" t="s">
        <v>950</v>
      </c>
      <c r="D883" s="132" t="s">
        <v>141</v>
      </c>
      <c r="E883" s="133" t="s">
        <v>951</v>
      </c>
      <c r="F883" s="134" t="s">
        <v>952</v>
      </c>
      <c r="G883" s="135" t="s">
        <v>144</v>
      </c>
      <c r="H883" s="136">
        <v>12.497</v>
      </c>
      <c r="I883" s="137"/>
      <c r="J883" s="138">
        <f>ROUND(I883*H883,2)</f>
        <v>0</v>
      </c>
      <c r="K883" s="134" t="s">
        <v>145</v>
      </c>
      <c r="L883" s="32"/>
      <c r="M883" s="139" t="s">
        <v>1</v>
      </c>
      <c r="N883" s="140" t="s">
        <v>39</v>
      </c>
      <c r="P883" s="141">
        <f>O883*H883</f>
        <v>0</v>
      </c>
      <c r="Q883" s="141">
        <v>4.0000000000000002E-4</v>
      </c>
      <c r="R883" s="141">
        <f>Q883*H883</f>
        <v>4.9988000000000003E-3</v>
      </c>
      <c r="S883" s="141">
        <v>0</v>
      </c>
      <c r="T883" s="142">
        <f>S883*H883</f>
        <v>0</v>
      </c>
      <c r="AR883" s="143" t="s">
        <v>230</v>
      </c>
      <c r="AT883" s="143" t="s">
        <v>141</v>
      </c>
      <c r="AU883" s="143" t="s">
        <v>84</v>
      </c>
      <c r="AY883" s="17" t="s">
        <v>139</v>
      </c>
      <c r="BE883" s="144">
        <f>IF(N883="základní",J883,0)</f>
        <v>0</v>
      </c>
      <c r="BF883" s="144">
        <f>IF(N883="snížená",J883,0)</f>
        <v>0</v>
      </c>
      <c r="BG883" s="144">
        <f>IF(N883="zákl. přenesená",J883,0)</f>
        <v>0</v>
      </c>
      <c r="BH883" s="144">
        <f>IF(N883="sníž. přenesená",J883,0)</f>
        <v>0</v>
      </c>
      <c r="BI883" s="144">
        <f>IF(N883="nulová",J883,0)</f>
        <v>0</v>
      </c>
      <c r="BJ883" s="17" t="s">
        <v>82</v>
      </c>
      <c r="BK883" s="144">
        <f>ROUND(I883*H883,2)</f>
        <v>0</v>
      </c>
      <c r="BL883" s="17" t="s">
        <v>230</v>
      </c>
      <c r="BM883" s="143" t="s">
        <v>953</v>
      </c>
    </row>
    <row r="884" spans="2:65" s="12" customFormat="1">
      <c r="B884" s="145"/>
      <c r="D884" s="146" t="s">
        <v>148</v>
      </c>
      <c r="E884" s="147" t="s">
        <v>1</v>
      </c>
      <c r="F884" s="148" t="s">
        <v>180</v>
      </c>
      <c r="H884" s="147" t="s">
        <v>1</v>
      </c>
      <c r="I884" s="149"/>
      <c r="L884" s="145"/>
      <c r="M884" s="150"/>
      <c r="T884" s="151"/>
      <c r="AT884" s="147" t="s">
        <v>148</v>
      </c>
      <c r="AU884" s="147" t="s">
        <v>84</v>
      </c>
      <c r="AV884" s="12" t="s">
        <v>82</v>
      </c>
      <c r="AW884" s="12" t="s">
        <v>31</v>
      </c>
      <c r="AX884" s="12" t="s">
        <v>74</v>
      </c>
      <c r="AY884" s="147" t="s">
        <v>139</v>
      </c>
    </row>
    <row r="885" spans="2:65" s="13" customFormat="1">
      <c r="B885" s="152"/>
      <c r="D885" s="146" t="s">
        <v>148</v>
      </c>
      <c r="E885" s="153" t="s">
        <v>1</v>
      </c>
      <c r="F885" s="154" t="s">
        <v>940</v>
      </c>
      <c r="H885" s="155">
        <v>6.282</v>
      </c>
      <c r="I885" s="156"/>
      <c r="L885" s="152"/>
      <c r="M885" s="157"/>
      <c r="T885" s="158"/>
      <c r="AT885" s="153" t="s">
        <v>148</v>
      </c>
      <c r="AU885" s="153" t="s">
        <v>84</v>
      </c>
      <c r="AV885" s="13" t="s">
        <v>84</v>
      </c>
      <c r="AW885" s="13" t="s">
        <v>31</v>
      </c>
      <c r="AX885" s="13" t="s">
        <v>74</v>
      </c>
      <c r="AY885" s="153" t="s">
        <v>139</v>
      </c>
    </row>
    <row r="886" spans="2:65" s="13" customFormat="1">
      <c r="B886" s="152"/>
      <c r="D886" s="146" t="s">
        <v>148</v>
      </c>
      <c r="E886" s="153" t="s">
        <v>1</v>
      </c>
      <c r="F886" s="154" t="s">
        <v>941</v>
      </c>
      <c r="H886" s="155">
        <v>6.45</v>
      </c>
      <c r="I886" s="156"/>
      <c r="L886" s="152"/>
      <c r="M886" s="157"/>
      <c r="T886" s="158"/>
      <c r="AT886" s="153" t="s">
        <v>148</v>
      </c>
      <c r="AU886" s="153" t="s">
        <v>84</v>
      </c>
      <c r="AV886" s="13" t="s">
        <v>84</v>
      </c>
      <c r="AW886" s="13" t="s">
        <v>31</v>
      </c>
      <c r="AX886" s="13" t="s">
        <v>74</v>
      </c>
      <c r="AY886" s="153" t="s">
        <v>139</v>
      </c>
    </row>
    <row r="887" spans="2:65" s="15" customFormat="1">
      <c r="B887" s="176"/>
      <c r="D887" s="146" t="s">
        <v>148</v>
      </c>
      <c r="E887" s="177" t="s">
        <v>1</v>
      </c>
      <c r="F887" s="178" t="s">
        <v>486</v>
      </c>
      <c r="H887" s="179">
        <v>12.731999999999999</v>
      </c>
      <c r="I887" s="180"/>
      <c r="L887" s="176"/>
      <c r="M887" s="181"/>
      <c r="T887" s="182"/>
      <c r="AT887" s="177" t="s">
        <v>148</v>
      </c>
      <c r="AU887" s="177" t="s">
        <v>84</v>
      </c>
      <c r="AV887" s="15" t="s">
        <v>156</v>
      </c>
      <c r="AW887" s="15" t="s">
        <v>31</v>
      </c>
      <c r="AX887" s="15" t="s">
        <v>74</v>
      </c>
      <c r="AY887" s="177" t="s">
        <v>139</v>
      </c>
    </row>
    <row r="888" spans="2:65" s="13" customFormat="1">
      <c r="B888" s="152"/>
      <c r="D888" s="146" t="s">
        <v>148</v>
      </c>
      <c r="E888" s="153" t="s">
        <v>1</v>
      </c>
      <c r="F888" s="154" t="s">
        <v>942</v>
      </c>
      <c r="H888" s="155">
        <v>3.1829999999999998</v>
      </c>
      <c r="I888" s="156"/>
      <c r="L888" s="152"/>
      <c r="M888" s="157"/>
      <c r="T888" s="158"/>
      <c r="AT888" s="153" t="s">
        <v>148</v>
      </c>
      <c r="AU888" s="153" t="s">
        <v>84</v>
      </c>
      <c r="AV888" s="13" t="s">
        <v>84</v>
      </c>
      <c r="AW888" s="13" t="s">
        <v>31</v>
      </c>
      <c r="AX888" s="13" t="s">
        <v>74</v>
      </c>
      <c r="AY888" s="153" t="s">
        <v>139</v>
      </c>
    </row>
    <row r="889" spans="2:65" s="12" customFormat="1">
      <c r="B889" s="145"/>
      <c r="D889" s="146" t="s">
        <v>148</v>
      </c>
      <c r="E889" s="147" t="s">
        <v>1</v>
      </c>
      <c r="F889" s="148" t="s">
        <v>852</v>
      </c>
      <c r="H889" s="147" t="s">
        <v>1</v>
      </c>
      <c r="I889" s="149"/>
      <c r="L889" s="145"/>
      <c r="M889" s="150"/>
      <c r="T889" s="151"/>
      <c r="AT889" s="147" t="s">
        <v>148</v>
      </c>
      <c r="AU889" s="147" t="s">
        <v>84</v>
      </c>
      <c r="AV889" s="12" t="s">
        <v>82</v>
      </c>
      <c r="AW889" s="12" t="s">
        <v>31</v>
      </c>
      <c r="AX889" s="12" t="s">
        <v>74</v>
      </c>
      <c r="AY889" s="147" t="s">
        <v>139</v>
      </c>
    </row>
    <row r="890" spans="2:65" s="13" customFormat="1">
      <c r="B890" s="152"/>
      <c r="D890" s="146" t="s">
        <v>148</v>
      </c>
      <c r="E890" s="153" t="s">
        <v>1</v>
      </c>
      <c r="F890" s="154" t="s">
        <v>944</v>
      </c>
      <c r="H890" s="155">
        <v>-3.4180000000000001</v>
      </c>
      <c r="I890" s="156"/>
      <c r="L890" s="152"/>
      <c r="M890" s="157"/>
      <c r="T890" s="158"/>
      <c r="AT890" s="153" t="s">
        <v>148</v>
      </c>
      <c r="AU890" s="153" t="s">
        <v>84</v>
      </c>
      <c r="AV890" s="13" t="s">
        <v>84</v>
      </c>
      <c r="AW890" s="13" t="s">
        <v>31</v>
      </c>
      <c r="AX890" s="13" t="s">
        <v>74</v>
      </c>
      <c r="AY890" s="153" t="s">
        <v>139</v>
      </c>
    </row>
    <row r="891" spans="2:65" s="14" customFormat="1">
      <c r="B891" s="159"/>
      <c r="D891" s="146" t="s">
        <v>148</v>
      </c>
      <c r="E891" s="160" t="s">
        <v>1</v>
      </c>
      <c r="F891" s="161" t="s">
        <v>170</v>
      </c>
      <c r="H891" s="162">
        <v>12.497</v>
      </c>
      <c r="I891" s="163"/>
      <c r="L891" s="159"/>
      <c r="M891" s="164"/>
      <c r="T891" s="165"/>
      <c r="AT891" s="160" t="s">
        <v>148</v>
      </c>
      <c r="AU891" s="160" t="s">
        <v>84</v>
      </c>
      <c r="AV891" s="14" t="s">
        <v>146</v>
      </c>
      <c r="AW891" s="14" t="s">
        <v>31</v>
      </c>
      <c r="AX891" s="14" t="s">
        <v>82</v>
      </c>
      <c r="AY891" s="160" t="s">
        <v>139</v>
      </c>
    </row>
    <row r="892" spans="2:65" s="1" customFormat="1" ht="44.25" customHeight="1">
      <c r="B892" s="32"/>
      <c r="C892" s="166" t="s">
        <v>954</v>
      </c>
      <c r="D892" s="166" t="s">
        <v>218</v>
      </c>
      <c r="E892" s="167" t="s">
        <v>955</v>
      </c>
      <c r="F892" s="168" t="s">
        <v>956</v>
      </c>
      <c r="G892" s="169" t="s">
        <v>144</v>
      </c>
      <c r="H892" s="170">
        <v>14.565</v>
      </c>
      <c r="I892" s="171"/>
      <c r="J892" s="172">
        <f>ROUND(I892*H892,2)</f>
        <v>0</v>
      </c>
      <c r="K892" s="168" t="s">
        <v>145</v>
      </c>
      <c r="L892" s="173"/>
      <c r="M892" s="174" t="s">
        <v>1</v>
      </c>
      <c r="N892" s="175" t="s">
        <v>39</v>
      </c>
      <c r="P892" s="141">
        <f>O892*H892</f>
        <v>0</v>
      </c>
      <c r="Q892" s="141">
        <v>5.4000000000000003E-3</v>
      </c>
      <c r="R892" s="141">
        <f>Q892*H892</f>
        <v>7.8650999999999999E-2</v>
      </c>
      <c r="S892" s="141">
        <v>0</v>
      </c>
      <c r="T892" s="142">
        <f>S892*H892</f>
        <v>0</v>
      </c>
      <c r="AR892" s="143" t="s">
        <v>310</v>
      </c>
      <c r="AT892" s="143" t="s">
        <v>218</v>
      </c>
      <c r="AU892" s="143" t="s">
        <v>84</v>
      </c>
      <c r="AY892" s="17" t="s">
        <v>139</v>
      </c>
      <c r="BE892" s="144">
        <f>IF(N892="základní",J892,0)</f>
        <v>0</v>
      </c>
      <c r="BF892" s="144">
        <f>IF(N892="snížená",J892,0)</f>
        <v>0</v>
      </c>
      <c r="BG892" s="144">
        <f>IF(N892="zákl. přenesená",J892,0)</f>
        <v>0</v>
      </c>
      <c r="BH892" s="144">
        <f>IF(N892="sníž. přenesená",J892,0)</f>
        <v>0</v>
      </c>
      <c r="BI892" s="144">
        <f>IF(N892="nulová",J892,0)</f>
        <v>0</v>
      </c>
      <c r="BJ892" s="17" t="s">
        <v>82</v>
      </c>
      <c r="BK892" s="144">
        <f>ROUND(I892*H892,2)</f>
        <v>0</v>
      </c>
      <c r="BL892" s="17" t="s">
        <v>230</v>
      </c>
      <c r="BM892" s="143" t="s">
        <v>957</v>
      </c>
    </row>
    <row r="893" spans="2:65" s="13" customFormat="1">
      <c r="B893" s="152"/>
      <c r="D893" s="146" t="s">
        <v>148</v>
      </c>
      <c r="F893" s="154" t="s">
        <v>958</v>
      </c>
      <c r="H893" s="155">
        <v>14.565</v>
      </c>
      <c r="I893" s="156"/>
      <c r="L893" s="152"/>
      <c r="M893" s="157"/>
      <c r="T893" s="158"/>
      <c r="AT893" s="153" t="s">
        <v>148</v>
      </c>
      <c r="AU893" s="153" t="s">
        <v>84</v>
      </c>
      <c r="AV893" s="13" t="s">
        <v>84</v>
      </c>
      <c r="AW893" s="13" t="s">
        <v>4</v>
      </c>
      <c r="AX893" s="13" t="s">
        <v>82</v>
      </c>
      <c r="AY893" s="153" t="s">
        <v>139</v>
      </c>
    </row>
    <row r="894" spans="2:65" s="1" customFormat="1" ht="33" customHeight="1">
      <c r="B894" s="32"/>
      <c r="C894" s="132" t="s">
        <v>959</v>
      </c>
      <c r="D894" s="132" t="s">
        <v>141</v>
      </c>
      <c r="E894" s="133" t="s">
        <v>960</v>
      </c>
      <c r="F894" s="134" t="s">
        <v>961</v>
      </c>
      <c r="G894" s="135" t="s">
        <v>144</v>
      </c>
      <c r="H894" s="136">
        <v>12.497</v>
      </c>
      <c r="I894" s="137"/>
      <c r="J894" s="138">
        <f>ROUND(I894*H894,2)</f>
        <v>0</v>
      </c>
      <c r="K894" s="134" t="s">
        <v>145</v>
      </c>
      <c r="L894" s="32"/>
      <c r="M894" s="139" t="s">
        <v>1</v>
      </c>
      <c r="N894" s="140" t="s">
        <v>39</v>
      </c>
      <c r="P894" s="141">
        <f>O894*H894</f>
        <v>0</v>
      </c>
      <c r="Q894" s="141">
        <v>0</v>
      </c>
      <c r="R894" s="141">
        <f>Q894*H894</f>
        <v>0</v>
      </c>
      <c r="S894" s="141">
        <v>0</v>
      </c>
      <c r="T894" s="142">
        <f>S894*H894</f>
        <v>0</v>
      </c>
      <c r="AR894" s="143" t="s">
        <v>230</v>
      </c>
      <c r="AT894" s="143" t="s">
        <v>141</v>
      </c>
      <c r="AU894" s="143" t="s">
        <v>84</v>
      </c>
      <c r="AY894" s="17" t="s">
        <v>139</v>
      </c>
      <c r="BE894" s="144">
        <f>IF(N894="základní",J894,0)</f>
        <v>0</v>
      </c>
      <c r="BF894" s="144">
        <f>IF(N894="snížená",J894,0)</f>
        <v>0</v>
      </c>
      <c r="BG894" s="144">
        <f>IF(N894="zákl. přenesená",J894,0)</f>
        <v>0</v>
      </c>
      <c r="BH894" s="144">
        <f>IF(N894="sníž. přenesená",J894,0)</f>
        <v>0</v>
      </c>
      <c r="BI894" s="144">
        <f>IF(N894="nulová",J894,0)</f>
        <v>0</v>
      </c>
      <c r="BJ894" s="17" t="s">
        <v>82</v>
      </c>
      <c r="BK894" s="144">
        <f>ROUND(I894*H894,2)</f>
        <v>0</v>
      </c>
      <c r="BL894" s="17" t="s">
        <v>230</v>
      </c>
      <c r="BM894" s="143" t="s">
        <v>962</v>
      </c>
    </row>
    <row r="895" spans="2:65" s="1" customFormat="1" ht="33" customHeight="1">
      <c r="B895" s="32"/>
      <c r="C895" s="132" t="s">
        <v>963</v>
      </c>
      <c r="D895" s="132" t="s">
        <v>141</v>
      </c>
      <c r="E895" s="133" t="s">
        <v>964</v>
      </c>
      <c r="F895" s="134" t="s">
        <v>965</v>
      </c>
      <c r="G895" s="135" t="s">
        <v>144</v>
      </c>
      <c r="H895" s="136">
        <v>12.497</v>
      </c>
      <c r="I895" s="137"/>
      <c r="J895" s="138">
        <f>ROUND(I895*H895,2)</f>
        <v>0</v>
      </c>
      <c r="K895" s="134" t="s">
        <v>145</v>
      </c>
      <c r="L895" s="32"/>
      <c r="M895" s="139" t="s">
        <v>1</v>
      </c>
      <c r="N895" s="140" t="s">
        <v>39</v>
      </c>
      <c r="P895" s="141">
        <f>O895*H895</f>
        <v>0</v>
      </c>
      <c r="Q895" s="141">
        <v>0</v>
      </c>
      <c r="R895" s="141">
        <f>Q895*H895</f>
        <v>0</v>
      </c>
      <c r="S895" s="141">
        <v>0</v>
      </c>
      <c r="T895" s="142">
        <f>S895*H895</f>
        <v>0</v>
      </c>
      <c r="AR895" s="143" t="s">
        <v>230</v>
      </c>
      <c r="AT895" s="143" t="s">
        <v>141</v>
      </c>
      <c r="AU895" s="143" t="s">
        <v>84</v>
      </c>
      <c r="AY895" s="17" t="s">
        <v>139</v>
      </c>
      <c r="BE895" s="144">
        <f>IF(N895="základní",J895,0)</f>
        <v>0</v>
      </c>
      <c r="BF895" s="144">
        <f>IF(N895="snížená",J895,0)</f>
        <v>0</v>
      </c>
      <c r="BG895" s="144">
        <f>IF(N895="zákl. přenesená",J895,0)</f>
        <v>0</v>
      </c>
      <c r="BH895" s="144">
        <f>IF(N895="sníž. přenesená",J895,0)</f>
        <v>0</v>
      </c>
      <c r="BI895" s="144">
        <f>IF(N895="nulová",J895,0)</f>
        <v>0</v>
      </c>
      <c r="BJ895" s="17" t="s">
        <v>82</v>
      </c>
      <c r="BK895" s="144">
        <f>ROUND(I895*H895,2)</f>
        <v>0</v>
      </c>
      <c r="BL895" s="17" t="s">
        <v>230</v>
      </c>
      <c r="BM895" s="143" t="s">
        <v>966</v>
      </c>
    </row>
    <row r="896" spans="2:65" s="1" customFormat="1" ht="33" customHeight="1">
      <c r="B896" s="32"/>
      <c r="C896" s="132" t="s">
        <v>967</v>
      </c>
      <c r="D896" s="132" t="s">
        <v>141</v>
      </c>
      <c r="E896" s="133" t="s">
        <v>968</v>
      </c>
      <c r="F896" s="134" t="s">
        <v>969</v>
      </c>
      <c r="G896" s="135" t="s">
        <v>207</v>
      </c>
      <c r="H896" s="136">
        <v>8.7999999999999995E-2</v>
      </c>
      <c r="I896" s="137"/>
      <c r="J896" s="138">
        <f>ROUND(I896*H896,2)</f>
        <v>0</v>
      </c>
      <c r="K896" s="134" t="s">
        <v>145</v>
      </c>
      <c r="L896" s="32"/>
      <c r="M896" s="139" t="s">
        <v>1</v>
      </c>
      <c r="N896" s="140" t="s">
        <v>39</v>
      </c>
      <c r="P896" s="141">
        <f>O896*H896</f>
        <v>0</v>
      </c>
      <c r="Q896" s="141">
        <v>0</v>
      </c>
      <c r="R896" s="141">
        <f>Q896*H896</f>
        <v>0</v>
      </c>
      <c r="S896" s="141">
        <v>0</v>
      </c>
      <c r="T896" s="142">
        <f>S896*H896</f>
        <v>0</v>
      </c>
      <c r="AR896" s="143" t="s">
        <v>230</v>
      </c>
      <c r="AT896" s="143" t="s">
        <v>141</v>
      </c>
      <c r="AU896" s="143" t="s">
        <v>84</v>
      </c>
      <c r="AY896" s="17" t="s">
        <v>139</v>
      </c>
      <c r="BE896" s="144">
        <f>IF(N896="základní",J896,0)</f>
        <v>0</v>
      </c>
      <c r="BF896" s="144">
        <f>IF(N896="snížená",J896,0)</f>
        <v>0</v>
      </c>
      <c r="BG896" s="144">
        <f>IF(N896="zákl. přenesená",J896,0)</f>
        <v>0</v>
      </c>
      <c r="BH896" s="144">
        <f>IF(N896="sníž. přenesená",J896,0)</f>
        <v>0</v>
      </c>
      <c r="BI896" s="144">
        <f>IF(N896="nulová",J896,0)</f>
        <v>0</v>
      </c>
      <c r="BJ896" s="17" t="s">
        <v>82</v>
      </c>
      <c r="BK896" s="144">
        <f>ROUND(I896*H896,2)</f>
        <v>0</v>
      </c>
      <c r="BL896" s="17" t="s">
        <v>230</v>
      </c>
      <c r="BM896" s="143" t="s">
        <v>970</v>
      </c>
    </row>
    <row r="897" spans="2:65" s="11" customFormat="1" ht="22.9" customHeight="1">
      <c r="B897" s="120"/>
      <c r="D897" s="121" t="s">
        <v>73</v>
      </c>
      <c r="E897" s="130" t="s">
        <v>971</v>
      </c>
      <c r="F897" s="130" t="s">
        <v>972</v>
      </c>
      <c r="I897" s="123"/>
      <c r="J897" s="131">
        <f>BK897</f>
        <v>0</v>
      </c>
      <c r="L897" s="120"/>
      <c r="M897" s="125"/>
      <c r="P897" s="126">
        <f>SUM(P898:P915)</f>
        <v>0</v>
      </c>
      <c r="R897" s="126">
        <f>SUM(R898:R915)</f>
        <v>0.10496030000000001</v>
      </c>
      <c r="T897" s="127">
        <f>SUM(T898:T915)</f>
        <v>0.2471025</v>
      </c>
      <c r="AR897" s="121" t="s">
        <v>84</v>
      </c>
      <c r="AT897" s="128" t="s">
        <v>73</v>
      </c>
      <c r="AU897" s="128" t="s">
        <v>82</v>
      </c>
      <c r="AY897" s="121" t="s">
        <v>139</v>
      </c>
      <c r="BK897" s="129">
        <f>SUM(BK898:BK915)</f>
        <v>0</v>
      </c>
    </row>
    <row r="898" spans="2:65" s="1" customFormat="1" ht="16.5" customHeight="1">
      <c r="B898" s="32"/>
      <c r="C898" s="132" t="s">
        <v>973</v>
      </c>
      <c r="D898" s="132" t="s">
        <v>141</v>
      </c>
      <c r="E898" s="133" t="s">
        <v>974</v>
      </c>
      <c r="F898" s="134" t="s">
        <v>975</v>
      </c>
      <c r="G898" s="135" t="s">
        <v>144</v>
      </c>
      <c r="H898" s="136">
        <v>40.5</v>
      </c>
      <c r="I898" s="137"/>
      <c r="J898" s="138">
        <f>ROUND(I898*H898,2)</f>
        <v>0</v>
      </c>
      <c r="K898" s="134" t="s">
        <v>145</v>
      </c>
      <c r="L898" s="32"/>
      <c r="M898" s="139" t="s">
        <v>1</v>
      </c>
      <c r="N898" s="140" t="s">
        <v>39</v>
      </c>
      <c r="P898" s="141">
        <f>O898*H898</f>
        <v>0</v>
      </c>
      <c r="Q898" s="141">
        <v>0</v>
      </c>
      <c r="R898" s="141">
        <f>Q898*H898</f>
        <v>0</v>
      </c>
      <c r="S898" s="141">
        <v>3.1199999999999999E-3</v>
      </c>
      <c r="T898" s="142">
        <f>S898*H898</f>
        <v>0.12636</v>
      </c>
      <c r="AR898" s="143" t="s">
        <v>230</v>
      </c>
      <c r="AT898" s="143" t="s">
        <v>141</v>
      </c>
      <c r="AU898" s="143" t="s">
        <v>84</v>
      </c>
      <c r="AY898" s="17" t="s">
        <v>139</v>
      </c>
      <c r="BE898" s="144">
        <f>IF(N898="základní",J898,0)</f>
        <v>0</v>
      </c>
      <c r="BF898" s="144">
        <f>IF(N898="snížená",J898,0)</f>
        <v>0</v>
      </c>
      <c r="BG898" s="144">
        <f>IF(N898="zákl. přenesená",J898,0)</f>
        <v>0</v>
      </c>
      <c r="BH898" s="144">
        <f>IF(N898="sníž. přenesená",J898,0)</f>
        <v>0</v>
      </c>
      <c r="BI898" s="144">
        <f>IF(N898="nulová",J898,0)</f>
        <v>0</v>
      </c>
      <c r="BJ898" s="17" t="s">
        <v>82</v>
      </c>
      <c r="BK898" s="144">
        <f>ROUND(I898*H898,2)</f>
        <v>0</v>
      </c>
      <c r="BL898" s="17" t="s">
        <v>230</v>
      </c>
      <c r="BM898" s="143" t="s">
        <v>976</v>
      </c>
    </row>
    <row r="899" spans="2:65" s="12" customFormat="1">
      <c r="B899" s="145"/>
      <c r="D899" s="146" t="s">
        <v>148</v>
      </c>
      <c r="E899" s="147" t="s">
        <v>1</v>
      </c>
      <c r="F899" s="148" t="s">
        <v>977</v>
      </c>
      <c r="H899" s="147" t="s">
        <v>1</v>
      </c>
      <c r="I899" s="149"/>
      <c r="L899" s="145"/>
      <c r="M899" s="150"/>
      <c r="T899" s="151"/>
      <c r="AT899" s="147" t="s">
        <v>148</v>
      </c>
      <c r="AU899" s="147" t="s">
        <v>84</v>
      </c>
      <c r="AV899" s="12" t="s">
        <v>82</v>
      </c>
      <c r="AW899" s="12" t="s">
        <v>31</v>
      </c>
      <c r="AX899" s="12" t="s">
        <v>74</v>
      </c>
      <c r="AY899" s="147" t="s">
        <v>139</v>
      </c>
    </row>
    <row r="900" spans="2:65" s="13" customFormat="1">
      <c r="B900" s="152"/>
      <c r="D900" s="146" t="s">
        <v>148</v>
      </c>
      <c r="E900" s="153" t="s">
        <v>1</v>
      </c>
      <c r="F900" s="154" t="s">
        <v>978</v>
      </c>
      <c r="H900" s="155">
        <v>40.5</v>
      </c>
      <c r="I900" s="156"/>
      <c r="L900" s="152"/>
      <c r="M900" s="157"/>
      <c r="T900" s="158"/>
      <c r="AT900" s="153" t="s">
        <v>148</v>
      </c>
      <c r="AU900" s="153" t="s">
        <v>84</v>
      </c>
      <c r="AV900" s="13" t="s">
        <v>84</v>
      </c>
      <c r="AW900" s="13" t="s">
        <v>31</v>
      </c>
      <c r="AX900" s="13" t="s">
        <v>82</v>
      </c>
      <c r="AY900" s="153" t="s">
        <v>139</v>
      </c>
    </row>
    <row r="901" spans="2:65" s="1" customFormat="1" ht="16.5" customHeight="1">
      <c r="B901" s="32"/>
      <c r="C901" s="132" t="s">
        <v>979</v>
      </c>
      <c r="D901" s="132" t="s">
        <v>141</v>
      </c>
      <c r="E901" s="133" t="s">
        <v>980</v>
      </c>
      <c r="F901" s="134" t="s">
        <v>981</v>
      </c>
      <c r="G901" s="135" t="s">
        <v>159</v>
      </c>
      <c r="H901" s="136">
        <v>19.850000000000001</v>
      </c>
      <c r="I901" s="137"/>
      <c r="J901" s="138">
        <f>ROUND(I901*H901,2)</f>
        <v>0</v>
      </c>
      <c r="K901" s="134" t="s">
        <v>145</v>
      </c>
      <c r="L901" s="32"/>
      <c r="M901" s="139" t="s">
        <v>1</v>
      </c>
      <c r="N901" s="140" t="s">
        <v>39</v>
      </c>
      <c r="P901" s="141">
        <f>O901*H901</f>
        <v>0</v>
      </c>
      <c r="Q901" s="141">
        <v>0</v>
      </c>
      <c r="R901" s="141">
        <f>Q901*H901</f>
        <v>0</v>
      </c>
      <c r="S901" s="141">
        <v>1.75E-3</v>
      </c>
      <c r="T901" s="142">
        <f>S901*H901</f>
        <v>3.4737500000000004E-2</v>
      </c>
      <c r="AR901" s="143" t="s">
        <v>230</v>
      </c>
      <c r="AT901" s="143" t="s">
        <v>141</v>
      </c>
      <c r="AU901" s="143" t="s">
        <v>84</v>
      </c>
      <c r="AY901" s="17" t="s">
        <v>139</v>
      </c>
      <c r="BE901" s="144">
        <f>IF(N901="základní",J901,0)</f>
        <v>0</v>
      </c>
      <c r="BF901" s="144">
        <f>IF(N901="snížená",J901,0)</f>
        <v>0</v>
      </c>
      <c r="BG901" s="144">
        <f>IF(N901="zákl. přenesená",J901,0)</f>
        <v>0</v>
      </c>
      <c r="BH901" s="144">
        <f>IF(N901="sníž. přenesená",J901,0)</f>
        <v>0</v>
      </c>
      <c r="BI901" s="144">
        <f>IF(N901="nulová",J901,0)</f>
        <v>0</v>
      </c>
      <c r="BJ901" s="17" t="s">
        <v>82</v>
      </c>
      <c r="BK901" s="144">
        <f>ROUND(I901*H901,2)</f>
        <v>0</v>
      </c>
      <c r="BL901" s="17" t="s">
        <v>230</v>
      </c>
      <c r="BM901" s="143" t="s">
        <v>982</v>
      </c>
    </row>
    <row r="902" spans="2:65" s="13" customFormat="1">
      <c r="B902" s="152"/>
      <c r="D902" s="146" t="s">
        <v>148</v>
      </c>
      <c r="E902" s="153" t="s">
        <v>1</v>
      </c>
      <c r="F902" s="154" t="s">
        <v>983</v>
      </c>
      <c r="H902" s="155">
        <v>19.850000000000001</v>
      </c>
      <c r="I902" s="156"/>
      <c r="L902" s="152"/>
      <c r="M902" s="157"/>
      <c r="T902" s="158"/>
      <c r="AT902" s="153" t="s">
        <v>148</v>
      </c>
      <c r="AU902" s="153" t="s">
        <v>84</v>
      </c>
      <c r="AV902" s="13" t="s">
        <v>84</v>
      </c>
      <c r="AW902" s="13" t="s">
        <v>31</v>
      </c>
      <c r="AX902" s="13" t="s">
        <v>82</v>
      </c>
      <c r="AY902" s="153" t="s">
        <v>139</v>
      </c>
    </row>
    <row r="903" spans="2:65" s="1" customFormat="1" ht="16.5" customHeight="1">
      <c r="B903" s="32"/>
      <c r="C903" s="132" t="s">
        <v>984</v>
      </c>
      <c r="D903" s="132" t="s">
        <v>141</v>
      </c>
      <c r="E903" s="133" t="s">
        <v>985</v>
      </c>
      <c r="F903" s="134" t="s">
        <v>986</v>
      </c>
      <c r="G903" s="135" t="s">
        <v>159</v>
      </c>
      <c r="H903" s="136">
        <v>22.85</v>
      </c>
      <c r="I903" s="137"/>
      <c r="J903" s="138">
        <f>ROUND(I903*H903,2)</f>
        <v>0</v>
      </c>
      <c r="K903" s="134" t="s">
        <v>145</v>
      </c>
      <c r="L903" s="32"/>
      <c r="M903" s="139" t="s">
        <v>1</v>
      </c>
      <c r="N903" s="140" t="s">
        <v>39</v>
      </c>
      <c r="P903" s="141">
        <f>O903*H903</f>
        <v>0</v>
      </c>
      <c r="Q903" s="141">
        <v>0</v>
      </c>
      <c r="R903" s="141">
        <f>Q903*H903</f>
        <v>0</v>
      </c>
      <c r="S903" s="141">
        <v>2.5999999999999999E-3</v>
      </c>
      <c r="T903" s="142">
        <f>S903*H903</f>
        <v>5.9409999999999998E-2</v>
      </c>
      <c r="AR903" s="143" t="s">
        <v>146</v>
      </c>
      <c r="AT903" s="143" t="s">
        <v>141</v>
      </c>
      <c r="AU903" s="143" t="s">
        <v>84</v>
      </c>
      <c r="AY903" s="17" t="s">
        <v>139</v>
      </c>
      <c r="BE903" s="144">
        <f>IF(N903="základní",J903,0)</f>
        <v>0</v>
      </c>
      <c r="BF903" s="144">
        <f>IF(N903="snížená",J903,0)</f>
        <v>0</v>
      </c>
      <c r="BG903" s="144">
        <f>IF(N903="zákl. přenesená",J903,0)</f>
        <v>0</v>
      </c>
      <c r="BH903" s="144">
        <f>IF(N903="sníž. přenesená",J903,0)</f>
        <v>0</v>
      </c>
      <c r="BI903" s="144">
        <f>IF(N903="nulová",J903,0)</f>
        <v>0</v>
      </c>
      <c r="BJ903" s="17" t="s">
        <v>82</v>
      </c>
      <c r="BK903" s="144">
        <f>ROUND(I903*H903,2)</f>
        <v>0</v>
      </c>
      <c r="BL903" s="17" t="s">
        <v>146</v>
      </c>
      <c r="BM903" s="143" t="s">
        <v>987</v>
      </c>
    </row>
    <row r="904" spans="2:65" s="13" customFormat="1">
      <c r="B904" s="152"/>
      <c r="D904" s="146" t="s">
        <v>148</v>
      </c>
      <c r="E904" s="153" t="s">
        <v>1</v>
      </c>
      <c r="F904" s="154" t="s">
        <v>988</v>
      </c>
      <c r="H904" s="155">
        <v>22.85</v>
      </c>
      <c r="I904" s="156"/>
      <c r="L904" s="152"/>
      <c r="M904" s="157"/>
      <c r="T904" s="158"/>
      <c r="AT904" s="153" t="s">
        <v>148</v>
      </c>
      <c r="AU904" s="153" t="s">
        <v>84</v>
      </c>
      <c r="AV904" s="13" t="s">
        <v>84</v>
      </c>
      <c r="AW904" s="13" t="s">
        <v>31</v>
      </c>
      <c r="AX904" s="13" t="s">
        <v>82</v>
      </c>
      <c r="AY904" s="153" t="s">
        <v>139</v>
      </c>
    </row>
    <row r="905" spans="2:65" s="1" customFormat="1" ht="16.5" customHeight="1">
      <c r="B905" s="32"/>
      <c r="C905" s="132" t="s">
        <v>989</v>
      </c>
      <c r="D905" s="132" t="s">
        <v>141</v>
      </c>
      <c r="E905" s="133" t="s">
        <v>990</v>
      </c>
      <c r="F905" s="134" t="s">
        <v>991</v>
      </c>
      <c r="G905" s="135" t="s">
        <v>159</v>
      </c>
      <c r="H905" s="136">
        <v>6.75</v>
      </c>
      <c r="I905" s="137"/>
      <c r="J905" s="138">
        <f>ROUND(I905*H905,2)</f>
        <v>0</v>
      </c>
      <c r="K905" s="134" t="s">
        <v>145</v>
      </c>
      <c r="L905" s="32"/>
      <c r="M905" s="139" t="s">
        <v>1</v>
      </c>
      <c r="N905" s="140" t="s">
        <v>39</v>
      </c>
      <c r="P905" s="141">
        <f>O905*H905</f>
        <v>0</v>
      </c>
      <c r="Q905" s="141">
        <v>0</v>
      </c>
      <c r="R905" s="141">
        <f>Q905*H905</f>
        <v>0</v>
      </c>
      <c r="S905" s="141">
        <v>3.9399999999999999E-3</v>
      </c>
      <c r="T905" s="142">
        <f>S905*H905</f>
        <v>2.6595000000000001E-2</v>
      </c>
      <c r="AR905" s="143" t="s">
        <v>230</v>
      </c>
      <c r="AT905" s="143" t="s">
        <v>141</v>
      </c>
      <c r="AU905" s="143" t="s">
        <v>84</v>
      </c>
      <c r="AY905" s="17" t="s">
        <v>139</v>
      </c>
      <c r="BE905" s="144">
        <f>IF(N905="základní",J905,0)</f>
        <v>0</v>
      </c>
      <c r="BF905" s="144">
        <f>IF(N905="snížená",J905,0)</f>
        <v>0</v>
      </c>
      <c r="BG905" s="144">
        <f>IF(N905="zákl. přenesená",J905,0)</f>
        <v>0</v>
      </c>
      <c r="BH905" s="144">
        <f>IF(N905="sníž. přenesená",J905,0)</f>
        <v>0</v>
      </c>
      <c r="BI905" s="144">
        <f>IF(N905="nulová",J905,0)</f>
        <v>0</v>
      </c>
      <c r="BJ905" s="17" t="s">
        <v>82</v>
      </c>
      <c r="BK905" s="144">
        <f>ROUND(I905*H905,2)</f>
        <v>0</v>
      </c>
      <c r="BL905" s="17" t="s">
        <v>230</v>
      </c>
      <c r="BM905" s="143" t="s">
        <v>992</v>
      </c>
    </row>
    <row r="906" spans="2:65" s="13" customFormat="1">
      <c r="B906" s="152"/>
      <c r="D906" s="146" t="s">
        <v>148</v>
      </c>
      <c r="E906" s="153" t="s">
        <v>1</v>
      </c>
      <c r="F906" s="154" t="s">
        <v>993</v>
      </c>
      <c r="H906" s="155">
        <v>6.75</v>
      </c>
      <c r="I906" s="156"/>
      <c r="L906" s="152"/>
      <c r="M906" s="157"/>
      <c r="T906" s="158"/>
      <c r="AT906" s="153" t="s">
        <v>148</v>
      </c>
      <c r="AU906" s="153" t="s">
        <v>84</v>
      </c>
      <c r="AV906" s="13" t="s">
        <v>84</v>
      </c>
      <c r="AW906" s="13" t="s">
        <v>31</v>
      </c>
      <c r="AX906" s="13" t="s">
        <v>82</v>
      </c>
      <c r="AY906" s="153" t="s">
        <v>139</v>
      </c>
    </row>
    <row r="907" spans="2:65" s="1" customFormat="1" ht="24.2" customHeight="1">
      <c r="B907" s="32"/>
      <c r="C907" s="132" t="s">
        <v>994</v>
      </c>
      <c r="D907" s="132" t="s">
        <v>141</v>
      </c>
      <c r="E907" s="133" t="s">
        <v>995</v>
      </c>
      <c r="F907" s="134" t="s">
        <v>996</v>
      </c>
      <c r="G907" s="135" t="s">
        <v>159</v>
      </c>
      <c r="H907" s="136">
        <v>4.1950000000000003</v>
      </c>
      <c r="I907" s="137"/>
      <c r="J907" s="138">
        <f>ROUND(I907*H907,2)</f>
        <v>0</v>
      </c>
      <c r="K907" s="134" t="s">
        <v>145</v>
      </c>
      <c r="L907" s="32"/>
      <c r="M907" s="139" t="s">
        <v>1</v>
      </c>
      <c r="N907" s="140" t="s">
        <v>39</v>
      </c>
      <c r="P907" s="141">
        <f>O907*H907</f>
        <v>0</v>
      </c>
      <c r="Q907" s="141">
        <v>1.4400000000000001E-3</v>
      </c>
      <c r="R907" s="141">
        <f>Q907*H907</f>
        <v>6.0408000000000007E-3</v>
      </c>
      <c r="S907" s="141">
        <v>0</v>
      </c>
      <c r="T907" s="142">
        <f>S907*H907</f>
        <v>0</v>
      </c>
      <c r="AR907" s="143" t="s">
        <v>230</v>
      </c>
      <c r="AT907" s="143" t="s">
        <v>141</v>
      </c>
      <c r="AU907" s="143" t="s">
        <v>84</v>
      </c>
      <c r="AY907" s="17" t="s">
        <v>139</v>
      </c>
      <c r="BE907" s="144">
        <f>IF(N907="základní",J907,0)</f>
        <v>0</v>
      </c>
      <c r="BF907" s="144">
        <f>IF(N907="snížená",J907,0)</f>
        <v>0</v>
      </c>
      <c r="BG907" s="144">
        <f>IF(N907="zákl. přenesená",J907,0)</f>
        <v>0</v>
      </c>
      <c r="BH907" s="144">
        <f>IF(N907="sníž. přenesená",J907,0)</f>
        <v>0</v>
      </c>
      <c r="BI907" s="144">
        <f>IF(N907="nulová",J907,0)</f>
        <v>0</v>
      </c>
      <c r="BJ907" s="17" t="s">
        <v>82</v>
      </c>
      <c r="BK907" s="144">
        <f>ROUND(I907*H907,2)</f>
        <v>0</v>
      </c>
      <c r="BL907" s="17" t="s">
        <v>230</v>
      </c>
      <c r="BM907" s="143" t="s">
        <v>997</v>
      </c>
    </row>
    <row r="908" spans="2:65" s="13" customFormat="1">
      <c r="B908" s="152"/>
      <c r="D908" s="146" t="s">
        <v>148</v>
      </c>
      <c r="E908" s="153" t="s">
        <v>1</v>
      </c>
      <c r="F908" s="154" t="s">
        <v>998</v>
      </c>
      <c r="H908" s="155">
        <v>4.1950000000000003</v>
      </c>
      <c r="I908" s="156"/>
      <c r="L908" s="152"/>
      <c r="M908" s="157"/>
      <c r="T908" s="158"/>
      <c r="AT908" s="153" t="s">
        <v>148</v>
      </c>
      <c r="AU908" s="153" t="s">
        <v>84</v>
      </c>
      <c r="AV908" s="13" t="s">
        <v>84</v>
      </c>
      <c r="AW908" s="13" t="s">
        <v>31</v>
      </c>
      <c r="AX908" s="13" t="s">
        <v>82</v>
      </c>
      <c r="AY908" s="153" t="s">
        <v>139</v>
      </c>
    </row>
    <row r="909" spans="2:65" s="1" customFormat="1" ht="24.2" customHeight="1">
      <c r="B909" s="32"/>
      <c r="C909" s="132" t="s">
        <v>999</v>
      </c>
      <c r="D909" s="132" t="s">
        <v>141</v>
      </c>
      <c r="E909" s="133" t="s">
        <v>1000</v>
      </c>
      <c r="F909" s="134" t="s">
        <v>1001</v>
      </c>
      <c r="G909" s="135" t="s">
        <v>253</v>
      </c>
      <c r="H909" s="136">
        <v>12</v>
      </c>
      <c r="I909" s="137"/>
      <c r="J909" s="138">
        <f>ROUND(I909*H909,2)</f>
        <v>0</v>
      </c>
      <c r="K909" s="134" t="s">
        <v>145</v>
      </c>
      <c r="L909" s="32"/>
      <c r="M909" s="139" t="s">
        <v>1</v>
      </c>
      <c r="N909" s="140" t="s">
        <v>39</v>
      </c>
      <c r="P909" s="141">
        <f>O909*H909</f>
        <v>0</v>
      </c>
      <c r="Q909" s="141">
        <v>0</v>
      </c>
      <c r="R909" s="141">
        <f>Q909*H909</f>
        <v>0</v>
      </c>
      <c r="S909" s="141">
        <v>0</v>
      </c>
      <c r="T909" s="142">
        <f>S909*H909</f>
        <v>0</v>
      </c>
      <c r="AR909" s="143" t="s">
        <v>230</v>
      </c>
      <c r="AT909" s="143" t="s">
        <v>141</v>
      </c>
      <c r="AU909" s="143" t="s">
        <v>84</v>
      </c>
      <c r="AY909" s="17" t="s">
        <v>139</v>
      </c>
      <c r="BE909" s="144">
        <f>IF(N909="základní",J909,0)</f>
        <v>0</v>
      </c>
      <c r="BF909" s="144">
        <f>IF(N909="snížená",J909,0)</f>
        <v>0</v>
      </c>
      <c r="BG909" s="144">
        <f>IF(N909="zákl. přenesená",J909,0)</f>
        <v>0</v>
      </c>
      <c r="BH909" s="144">
        <f>IF(N909="sníž. přenesená",J909,0)</f>
        <v>0</v>
      </c>
      <c r="BI909" s="144">
        <f>IF(N909="nulová",J909,0)</f>
        <v>0</v>
      </c>
      <c r="BJ909" s="17" t="s">
        <v>82</v>
      </c>
      <c r="BK909" s="144">
        <f>ROUND(I909*H909,2)</f>
        <v>0</v>
      </c>
      <c r="BL909" s="17" t="s">
        <v>230</v>
      </c>
      <c r="BM909" s="143" t="s">
        <v>1002</v>
      </c>
    </row>
    <row r="910" spans="2:65" s="13" customFormat="1">
      <c r="B910" s="152"/>
      <c r="D910" s="146" t="s">
        <v>148</v>
      </c>
      <c r="E910" s="153" t="s">
        <v>1</v>
      </c>
      <c r="F910" s="154" t="s">
        <v>1003</v>
      </c>
      <c r="H910" s="155">
        <v>12</v>
      </c>
      <c r="I910" s="156"/>
      <c r="L910" s="152"/>
      <c r="M910" s="157"/>
      <c r="T910" s="158"/>
      <c r="AT910" s="153" t="s">
        <v>148</v>
      </c>
      <c r="AU910" s="153" t="s">
        <v>84</v>
      </c>
      <c r="AV910" s="13" t="s">
        <v>84</v>
      </c>
      <c r="AW910" s="13" t="s">
        <v>31</v>
      </c>
      <c r="AX910" s="13" t="s">
        <v>82</v>
      </c>
      <c r="AY910" s="153" t="s">
        <v>139</v>
      </c>
    </row>
    <row r="911" spans="2:65" s="1" customFormat="1" ht="21.75" customHeight="1">
      <c r="B911" s="32"/>
      <c r="C911" s="132" t="s">
        <v>1004</v>
      </c>
      <c r="D911" s="132" t="s">
        <v>141</v>
      </c>
      <c r="E911" s="133" t="s">
        <v>1005</v>
      </c>
      <c r="F911" s="134" t="s">
        <v>1006</v>
      </c>
      <c r="G911" s="135" t="s">
        <v>159</v>
      </c>
      <c r="H911" s="136">
        <v>22.85</v>
      </c>
      <c r="I911" s="137"/>
      <c r="J911" s="138">
        <f>ROUND(I911*H911,2)</f>
        <v>0</v>
      </c>
      <c r="K911" s="134" t="s">
        <v>145</v>
      </c>
      <c r="L911" s="32"/>
      <c r="M911" s="139" t="s">
        <v>1</v>
      </c>
      <c r="N911" s="140" t="s">
        <v>39</v>
      </c>
      <c r="P911" s="141">
        <f>O911*H911</f>
        <v>0</v>
      </c>
      <c r="Q911" s="141">
        <v>3.2200000000000002E-3</v>
      </c>
      <c r="R911" s="141">
        <f>Q911*H911</f>
        <v>7.3577000000000004E-2</v>
      </c>
      <c r="S911" s="141">
        <v>0</v>
      </c>
      <c r="T911" s="142">
        <f>S911*H911</f>
        <v>0</v>
      </c>
      <c r="AR911" s="143" t="s">
        <v>230</v>
      </c>
      <c r="AT911" s="143" t="s">
        <v>141</v>
      </c>
      <c r="AU911" s="143" t="s">
        <v>84</v>
      </c>
      <c r="AY911" s="17" t="s">
        <v>139</v>
      </c>
      <c r="BE911" s="144">
        <f>IF(N911="základní",J911,0)</f>
        <v>0</v>
      </c>
      <c r="BF911" s="144">
        <f>IF(N911="snížená",J911,0)</f>
        <v>0</v>
      </c>
      <c r="BG911" s="144">
        <f>IF(N911="zákl. přenesená",J911,0)</f>
        <v>0</v>
      </c>
      <c r="BH911" s="144">
        <f>IF(N911="sníž. přenesená",J911,0)</f>
        <v>0</v>
      </c>
      <c r="BI911" s="144">
        <f>IF(N911="nulová",J911,0)</f>
        <v>0</v>
      </c>
      <c r="BJ911" s="17" t="s">
        <v>82</v>
      </c>
      <c r="BK911" s="144">
        <f>ROUND(I911*H911,2)</f>
        <v>0</v>
      </c>
      <c r="BL911" s="17" t="s">
        <v>230</v>
      </c>
      <c r="BM911" s="143" t="s">
        <v>1007</v>
      </c>
    </row>
    <row r="912" spans="2:65" s="13" customFormat="1">
      <c r="B912" s="152"/>
      <c r="D912" s="146" t="s">
        <v>148</v>
      </c>
      <c r="E912" s="153" t="s">
        <v>1</v>
      </c>
      <c r="F912" s="154" t="s">
        <v>988</v>
      </c>
      <c r="H912" s="155">
        <v>22.85</v>
      </c>
      <c r="I912" s="156"/>
      <c r="L912" s="152"/>
      <c r="M912" s="157"/>
      <c r="T912" s="158"/>
      <c r="AT912" s="153" t="s">
        <v>148</v>
      </c>
      <c r="AU912" s="153" t="s">
        <v>84</v>
      </c>
      <c r="AV912" s="13" t="s">
        <v>84</v>
      </c>
      <c r="AW912" s="13" t="s">
        <v>31</v>
      </c>
      <c r="AX912" s="13" t="s">
        <v>82</v>
      </c>
      <c r="AY912" s="153" t="s">
        <v>139</v>
      </c>
    </row>
    <row r="913" spans="2:65" s="1" customFormat="1" ht="24.2" customHeight="1">
      <c r="B913" s="32"/>
      <c r="C913" s="132" t="s">
        <v>1008</v>
      </c>
      <c r="D913" s="132" t="s">
        <v>141</v>
      </c>
      <c r="E913" s="133" t="s">
        <v>1009</v>
      </c>
      <c r="F913" s="134" t="s">
        <v>1010</v>
      </c>
      <c r="G913" s="135" t="s">
        <v>253</v>
      </c>
      <c r="H913" s="136">
        <v>2</v>
      </c>
      <c r="I913" s="137"/>
      <c r="J913" s="138">
        <f>ROUND(I913*H913,2)</f>
        <v>0</v>
      </c>
      <c r="K913" s="134" t="s">
        <v>145</v>
      </c>
      <c r="L913" s="32"/>
      <c r="M913" s="139" t="s">
        <v>1</v>
      </c>
      <c r="N913" s="140" t="s">
        <v>39</v>
      </c>
      <c r="P913" s="141">
        <f>O913*H913</f>
        <v>0</v>
      </c>
      <c r="Q913" s="141">
        <v>3.1199999999999999E-3</v>
      </c>
      <c r="R913" s="141">
        <f>Q913*H913</f>
        <v>6.2399999999999999E-3</v>
      </c>
      <c r="S913" s="141">
        <v>0</v>
      </c>
      <c r="T913" s="142">
        <f>S913*H913</f>
        <v>0</v>
      </c>
      <c r="AR913" s="143" t="s">
        <v>230</v>
      </c>
      <c r="AT913" s="143" t="s">
        <v>141</v>
      </c>
      <c r="AU913" s="143" t="s">
        <v>84</v>
      </c>
      <c r="AY913" s="17" t="s">
        <v>139</v>
      </c>
      <c r="BE913" s="144">
        <f>IF(N913="základní",J913,0)</f>
        <v>0</v>
      </c>
      <c r="BF913" s="144">
        <f>IF(N913="snížená",J913,0)</f>
        <v>0</v>
      </c>
      <c r="BG913" s="144">
        <f>IF(N913="zákl. přenesená",J913,0)</f>
        <v>0</v>
      </c>
      <c r="BH913" s="144">
        <f>IF(N913="sníž. přenesená",J913,0)</f>
        <v>0</v>
      </c>
      <c r="BI913" s="144">
        <f>IF(N913="nulová",J913,0)</f>
        <v>0</v>
      </c>
      <c r="BJ913" s="17" t="s">
        <v>82</v>
      </c>
      <c r="BK913" s="144">
        <f>ROUND(I913*H913,2)</f>
        <v>0</v>
      </c>
      <c r="BL913" s="17" t="s">
        <v>230</v>
      </c>
      <c r="BM913" s="143" t="s">
        <v>1011</v>
      </c>
    </row>
    <row r="914" spans="2:65" s="1" customFormat="1" ht="24.2" customHeight="1">
      <c r="B914" s="32"/>
      <c r="C914" s="132" t="s">
        <v>1012</v>
      </c>
      <c r="D914" s="132" t="s">
        <v>141</v>
      </c>
      <c r="E914" s="133" t="s">
        <v>1013</v>
      </c>
      <c r="F914" s="134" t="s">
        <v>1014</v>
      </c>
      <c r="G914" s="135" t="s">
        <v>159</v>
      </c>
      <c r="H914" s="136">
        <v>6.75</v>
      </c>
      <c r="I914" s="137"/>
      <c r="J914" s="138">
        <f>ROUND(I914*H914,2)</f>
        <v>0</v>
      </c>
      <c r="K914" s="134" t="s">
        <v>145</v>
      </c>
      <c r="L914" s="32"/>
      <c r="M914" s="139" t="s">
        <v>1</v>
      </c>
      <c r="N914" s="140" t="s">
        <v>39</v>
      </c>
      <c r="P914" s="141">
        <f>O914*H914</f>
        <v>0</v>
      </c>
      <c r="Q914" s="141">
        <v>2.8300000000000001E-3</v>
      </c>
      <c r="R914" s="141">
        <f>Q914*H914</f>
        <v>1.9102500000000001E-2</v>
      </c>
      <c r="S914" s="141">
        <v>0</v>
      </c>
      <c r="T914" s="142">
        <f>S914*H914</f>
        <v>0</v>
      </c>
      <c r="AR914" s="143" t="s">
        <v>230</v>
      </c>
      <c r="AT914" s="143" t="s">
        <v>141</v>
      </c>
      <c r="AU914" s="143" t="s">
        <v>84</v>
      </c>
      <c r="AY914" s="17" t="s">
        <v>139</v>
      </c>
      <c r="BE914" s="144">
        <f>IF(N914="základní",J914,0)</f>
        <v>0</v>
      </c>
      <c r="BF914" s="144">
        <f>IF(N914="snížená",J914,0)</f>
        <v>0</v>
      </c>
      <c r="BG914" s="144">
        <f>IF(N914="zákl. přenesená",J914,0)</f>
        <v>0</v>
      </c>
      <c r="BH914" s="144">
        <f>IF(N914="sníž. přenesená",J914,0)</f>
        <v>0</v>
      </c>
      <c r="BI914" s="144">
        <f>IF(N914="nulová",J914,0)</f>
        <v>0</v>
      </c>
      <c r="BJ914" s="17" t="s">
        <v>82</v>
      </c>
      <c r="BK914" s="144">
        <f>ROUND(I914*H914,2)</f>
        <v>0</v>
      </c>
      <c r="BL914" s="17" t="s">
        <v>230</v>
      </c>
      <c r="BM914" s="143" t="s">
        <v>1015</v>
      </c>
    </row>
    <row r="915" spans="2:65" s="1" customFormat="1" ht="33" customHeight="1">
      <c r="B915" s="32"/>
      <c r="C915" s="132" t="s">
        <v>1016</v>
      </c>
      <c r="D915" s="132" t="s">
        <v>141</v>
      </c>
      <c r="E915" s="133" t="s">
        <v>1017</v>
      </c>
      <c r="F915" s="134" t="s">
        <v>1018</v>
      </c>
      <c r="G915" s="135" t="s">
        <v>207</v>
      </c>
      <c r="H915" s="136">
        <v>0.105</v>
      </c>
      <c r="I915" s="137"/>
      <c r="J915" s="138">
        <f>ROUND(I915*H915,2)</f>
        <v>0</v>
      </c>
      <c r="K915" s="134" t="s">
        <v>145</v>
      </c>
      <c r="L915" s="32"/>
      <c r="M915" s="139" t="s">
        <v>1</v>
      </c>
      <c r="N915" s="140" t="s">
        <v>39</v>
      </c>
      <c r="P915" s="141">
        <f>O915*H915</f>
        <v>0</v>
      </c>
      <c r="Q915" s="141">
        <v>0</v>
      </c>
      <c r="R915" s="141">
        <f>Q915*H915</f>
        <v>0</v>
      </c>
      <c r="S915" s="141">
        <v>0</v>
      </c>
      <c r="T915" s="142">
        <f>S915*H915</f>
        <v>0</v>
      </c>
      <c r="AR915" s="143" t="s">
        <v>230</v>
      </c>
      <c r="AT915" s="143" t="s">
        <v>141</v>
      </c>
      <c r="AU915" s="143" t="s">
        <v>84</v>
      </c>
      <c r="AY915" s="17" t="s">
        <v>139</v>
      </c>
      <c r="BE915" s="144">
        <f>IF(N915="základní",J915,0)</f>
        <v>0</v>
      </c>
      <c r="BF915" s="144">
        <f>IF(N915="snížená",J915,0)</f>
        <v>0</v>
      </c>
      <c r="BG915" s="144">
        <f>IF(N915="zákl. přenesená",J915,0)</f>
        <v>0</v>
      </c>
      <c r="BH915" s="144">
        <f>IF(N915="sníž. přenesená",J915,0)</f>
        <v>0</v>
      </c>
      <c r="BI915" s="144">
        <f>IF(N915="nulová",J915,0)</f>
        <v>0</v>
      </c>
      <c r="BJ915" s="17" t="s">
        <v>82</v>
      </c>
      <c r="BK915" s="144">
        <f>ROUND(I915*H915,2)</f>
        <v>0</v>
      </c>
      <c r="BL915" s="17" t="s">
        <v>230</v>
      </c>
      <c r="BM915" s="143" t="s">
        <v>1019</v>
      </c>
    </row>
    <row r="916" spans="2:65" s="11" customFormat="1" ht="22.9" customHeight="1">
      <c r="B916" s="120"/>
      <c r="D916" s="121" t="s">
        <v>73</v>
      </c>
      <c r="E916" s="130" t="s">
        <v>1020</v>
      </c>
      <c r="F916" s="130" t="s">
        <v>1021</v>
      </c>
      <c r="I916" s="123"/>
      <c r="J916" s="131">
        <f>BK916</f>
        <v>0</v>
      </c>
      <c r="L916" s="120"/>
      <c r="M916" s="125"/>
      <c r="P916" s="126">
        <f>SUM(P917:P943)</f>
        <v>0</v>
      </c>
      <c r="R916" s="126">
        <f>SUM(R917:R943)</f>
        <v>0.24028100000000002</v>
      </c>
      <c r="T916" s="127">
        <f>SUM(T917:T943)</f>
        <v>0</v>
      </c>
      <c r="AR916" s="121" t="s">
        <v>84</v>
      </c>
      <c r="AT916" s="128" t="s">
        <v>73</v>
      </c>
      <c r="AU916" s="128" t="s">
        <v>82</v>
      </c>
      <c r="AY916" s="121" t="s">
        <v>139</v>
      </c>
      <c r="BK916" s="129">
        <f>SUM(BK917:BK943)</f>
        <v>0</v>
      </c>
    </row>
    <row r="917" spans="2:65" s="1" customFormat="1" ht="24.2" customHeight="1">
      <c r="B917" s="32"/>
      <c r="C917" s="132" t="s">
        <v>1022</v>
      </c>
      <c r="D917" s="132" t="s">
        <v>141</v>
      </c>
      <c r="E917" s="133" t="s">
        <v>1023</v>
      </c>
      <c r="F917" s="134" t="s">
        <v>1024</v>
      </c>
      <c r="G917" s="135" t="s">
        <v>253</v>
      </c>
      <c r="H917" s="136">
        <v>5</v>
      </c>
      <c r="I917" s="137"/>
      <c r="J917" s="138">
        <f>ROUND(I917*H917,2)</f>
        <v>0</v>
      </c>
      <c r="K917" s="134" t="s">
        <v>145</v>
      </c>
      <c r="L917" s="32"/>
      <c r="M917" s="139" t="s">
        <v>1</v>
      </c>
      <c r="N917" s="140" t="s">
        <v>39</v>
      </c>
      <c r="P917" s="141">
        <f>O917*H917</f>
        <v>0</v>
      </c>
      <c r="Q917" s="141">
        <v>2.7E-4</v>
      </c>
      <c r="R917" s="141">
        <f>Q917*H917</f>
        <v>1.3500000000000001E-3</v>
      </c>
      <c r="S917" s="141">
        <v>0</v>
      </c>
      <c r="T917" s="142">
        <f>S917*H917</f>
        <v>0</v>
      </c>
      <c r="AR917" s="143" t="s">
        <v>230</v>
      </c>
      <c r="AT917" s="143" t="s">
        <v>141</v>
      </c>
      <c r="AU917" s="143" t="s">
        <v>84</v>
      </c>
      <c r="AY917" s="17" t="s">
        <v>139</v>
      </c>
      <c r="BE917" s="144">
        <f>IF(N917="základní",J917,0)</f>
        <v>0</v>
      </c>
      <c r="BF917" s="144">
        <f>IF(N917="snížená",J917,0)</f>
        <v>0</v>
      </c>
      <c r="BG917" s="144">
        <f>IF(N917="zákl. přenesená",J917,0)</f>
        <v>0</v>
      </c>
      <c r="BH917" s="144">
        <f>IF(N917="sníž. přenesená",J917,0)</f>
        <v>0</v>
      </c>
      <c r="BI917" s="144">
        <f>IF(N917="nulová",J917,0)</f>
        <v>0</v>
      </c>
      <c r="BJ917" s="17" t="s">
        <v>82</v>
      </c>
      <c r="BK917" s="144">
        <f>ROUND(I917*H917,2)</f>
        <v>0</v>
      </c>
      <c r="BL917" s="17" t="s">
        <v>230</v>
      </c>
      <c r="BM917" s="143" t="s">
        <v>1025</v>
      </c>
    </row>
    <row r="918" spans="2:65" s="1" customFormat="1" ht="16.5" customHeight="1">
      <c r="B918" s="32"/>
      <c r="C918" s="166" t="s">
        <v>1026</v>
      </c>
      <c r="D918" s="166" t="s">
        <v>218</v>
      </c>
      <c r="E918" s="167" t="s">
        <v>1027</v>
      </c>
      <c r="F918" s="168" t="s">
        <v>1028</v>
      </c>
      <c r="G918" s="169" t="s">
        <v>253</v>
      </c>
      <c r="H918" s="170">
        <v>3</v>
      </c>
      <c r="I918" s="171"/>
      <c r="J918" s="172">
        <f>ROUND(I918*H918,2)</f>
        <v>0</v>
      </c>
      <c r="K918" s="168" t="s">
        <v>1</v>
      </c>
      <c r="L918" s="173"/>
      <c r="M918" s="174" t="s">
        <v>1</v>
      </c>
      <c r="N918" s="175" t="s">
        <v>39</v>
      </c>
      <c r="P918" s="141">
        <f>O918*H918</f>
        <v>0</v>
      </c>
      <c r="Q918" s="141">
        <v>0.01</v>
      </c>
      <c r="R918" s="141">
        <f>Q918*H918</f>
        <v>0.03</v>
      </c>
      <c r="S918" s="141">
        <v>0</v>
      </c>
      <c r="T918" s="142">
        <f>S918*H918</f>
        <v>0</v>
      </c>
      <c r="AR918" s="143" t="s">
        <v>310</v>
      </c>
      <c r="AT918" s="143" t="s">
        <v>218</v>
      </c>
      <c r="AU918" s="143" t="s">
        <v>84</v>
      </c>
      <c r="AY918" s="17" t="s">
        <v>139</v>
      </c>
      <c r="BE918" s="144">
        <f>IF(N918="základní",J918,0)</f>
        <v>0</v>
      </c>
      <c r="BF918" s="144">
        <f>IF(N918="snížená",J918,0)</f>
        <v>0</v>
      </c>
      <c r="BG918" s="144">
        <f>IF(N918="zákl. přenesená",J918,0)</f>
        <v>0</v>
      </c>
      <c r="BH918" s="144">
        <f>IF(N918="sníž. přenesená",J918,0)</f>
        <v>0</v>
      </c>
      <c r="BI918" s="144">
        <f>IF(N918="nulová",J918,0)</f>
        <v>0</v>
      </c>
      <c r="BJ918" s="17" t="s">
        <v>82</v>
      </c>
      <c r="BK918" s="144">
        <f>ROUND(I918*H918,2)</f>
        <v>0</v>
      </c>
      <c r="BL918" s="17" t="s">
        <v>230</v>
      </c>
      <c r="BM918" s="143" t="s">
        <v>1029</v>
      </c>
    </row>
    <row r="919" spans="2:65" s="12" customFormat="1">
      <c r="B919" s="145"/>
      <c r="D919" s="146" t="s">
        <v>148</v>
      </c>
      <c r="E919" s="147" t="s">
        <v>1</v>
      </c>
      <c r="F919" s="148" t="s">
        <v>235</v>
      </c>
      <c r="H919" s="147" t="s">
        <v>1</v>
      </c>
      <c r="I919" s="149"/>
      <c r="L919" s="145"/>
      <c r="M919" s="150"/>
      <c r="T919" s="151"/>
      <c r="AT919" s="147" t="s">
        <v>148</v>
      </c>
      <c r="AU919" s="147" t="s">
        <v>84</v>
      </c>
      <c r="AV919" s="12" t="s">
        <v>82</v>
      </c>
      <c r="AW919" s="12" t="s">
        <v>31</v>
      </c>
      <c r="AX919" s="12" t="s">
        <v>74</v>
      </c>
      <c r="AY919" s="147" t="s">
        <v>139</v>
      </c>
    </row>
    <row r="920" spans="2:65" s="13" customFormat="1">
      <c r="B920" s="152"/>
      <c r="D920" s="146" t="s">
        <v>148</v>
      </c>
      <c r="E920" s="153" t="s">
        <v>1</v>
      </c>
      <c r="F920" s="154" t="s">
        <v>82</v>
      </c>
      <c r="H920" s="155">
        <v>1</v>
      </c>
      <c r="I920" s="156"/>
      <c r="L920" s="152"/>
      <c r="M920" s="157"/>
      <c r="T920" s="158"/>
      <c r="AT920" s="153" t="s">
        <v>148</v>
      </c>
      <c r="AU920" s="153" t="s">
        <v>84</v>
      </c>
      <c r="AV920" s="13" t="s">
        <v>84</v>
      </c>
      <c r="AW920" s="13" t="s">
        <v>31</v>
      </c>
      <c r="AX920" s="13" t="s">
        <v>74</v>
      </c>
      <c r="AY920" s="153" t="s">
        <v>139</v>
      </c>
    </row>
    <row r="921" spans="2:65" s="12" customFormat="1">
      <c r="B921" s="145"/>
      <c r="D921" s="146" t="s">
        <v>148</v>
      </c>
      <c r="E921" s="147" t="s">
        <v>1</v>
      </c>
      <c r="F921" s="148" t="s">
        <v>375</v>
      </c>
      <c r="H921" s="147" t="s">
        <v>1</v>
      </c>
      <c r="I921" s="149"/>
      <c r="L921" s="145"/>
      <c r="M921" s="150"/>
      <c r="T921" s="151"/>
      <c r="AT921" s="147" t="s">
        <v>148</v>
      </c>
      <c r="AU921" s="147" t="s">
        <v>84</v>
      </c>
      <c r="AV921" s="12" t="s">
        <v>82</v>
      </c>
      <c r="AW921" s="12" t="s">
        <v>31</v>
      </c>
      <c r="AX921" s="12" t="s">
        <v>74</v>
      </c>
      <c r="AY921" s="147" t="s">
        <v>139</v>
      </c>
    </row>
    <row r="922" spans="2:65" s="13" customFormat="1">
      <c r="B922" s="152"/>
      <c r="D922" s="146" t="s">
        <v>148</v>
      </c>
      <c r="E922" s="153" t="s">
        <v>1</v>
      </c>
      <c r="F922" s="154" t="s">
        <v>82</v>
      </c>
      <c r="H922" s="155">
        <v>1</v>
      </c>
      <c r="I922" s="156"/>
      <c r="L922" s="152"/>
      <c r="M922" s="157"/>
      <c r="T922" s="158"/>
      <c r="AT922" s="153" t="s">
        <v>148</v>
      </c>
      <c r="AU922" s="153" t="s">
        <v>84</v>
      </c>
      <c r="AV922" s="13" t="s">
        <v>84</v>
      </c>
      <c r="AW922" s="13" t="s">
        <v>31</v>
      </c>
      <c r="AX922" s="13" t="s">
        <v>74</v>
      </c>
      <c r="AY922" s="153" t="s">
        <v>139</v>
      </c>
    </row>
    <row r="923" spans="2:65" s="12" customFormat="1">
      <c r="B923" s="145"/>
      <c r="D923" s="146" t="s">
        <v>148</v>
      </c>
      <c r="E923" s="147" t="s">
        <v>1</v>
      </c>
      <c r="F923" s="148" t="s">
        <v>752</v>
      </c>
      <c r="H923" s="147" t="s">
        <v>1</v>
      </c>
      <c r="I923" s="149"/>
      <c r="L923" s="145"/>
      <c r="M923" s="150"/>
      <c r="T923" s="151"/>
      <c r="AT923" s="147" t="s">
        <v>148</v>
      </c>
      <c r="AU923" s="147" t="s">
        <v>84</v>
      </c>
      <c r="AV923" s="12" t="s">
        <v>82</v>
      </c>
      <c r="AW923" s="12" t="s">
        <v>31</v>
      </c>
      <c r="AX923" s="12" t="s">
        <v>74</v>
      </c>
      <c r="AY923" s="147" t="s">
        <v>139</v>
      </c>
    </row>
    <row r="924" spans="2:65" s="13" customFormat="1">
      <c r="B924" s="152"/>
      <c r="D924" s="146" t="s">
        <v>148</v>
      </c>
      <c r="E924" s="153" t="s">
        <v>1</v>
      </c>
      <c r="F924" s="154" t="s">
        <v>82</v>
      </c>
      <c r="H924" s="155">
        <v>1</v>
      </c>
      <c r="I924" s="156"/>
      <c r="L924" s="152"/>
      <c r="M924" s="157"/>
      <c r="T924" s="158"/>
      <c r="AT924" s="153" t="s">
        <v>148</v>
      </c>
      <c r="AU924" s="153" t="s">
        <v>84</v>
      </c>
      <c r="AV924" s="13" t="s">
        <v>84</v>
      </c>
      <c r="AW924" s="13" t="s">
        <v>31</v>
      </c>
      <c r="AX924" s="13" t="s">
        <v>74</v>
      </c>
      <c r="AY924" s="153" t="s">
        <v>139</v>
      </c>
    </row>
    <row r="925" spans="2:65" s="14" customFormat="1">
      <c r="B925" s="159"/>
      <c r="D925" s="146" t="s">
        <v>148</v>
      </c>
      <c r="E925" s="160" t="s">
        <v>1</v>
      </c>
      <c r="F925" s="161" t="s">
        <v>170</v>
      </c>
      <c r="H925" s="162">
        <v>3</v>
      </c>
      <c r="I925" s="163"/>
      <c r="L925" s="159"/>
      <c r="M925" s="164"/>
      <c r="T925" s="165"/>
      <c r="AT925" s="160" t="s">
        <v>148</v>
      </c>
      <c r="AU925" s="160" t="s">
        <v>84</v>
      </c>
      <c r="AV925" s="14" t="s">
        <v>146</v>
      </c>
      <c r="AW925" s="14" t="s">
        <v>31</v>
      </c>
      <c r="AX925" s="14" t="s">
        <v>82</v>
      </c>
      <c r="AY925" s="160" t="s">
        <v>139</v>
      </c>
    </row>
    <row r="926" spans="2:65" s="1" customFormat="1" ht="16.5" customHeight="1">
      <c r="B926" s="32"/>
      <c r="C926" s="166" t="s">
        <v>1030</v>
      </c>
      <c r="D926" s="166" t="s">
        <v>218</v>
      </c>
      <c r="E926" s="167" t="s">
        <v>1031</v>
      </c>
      <c r="F926" s="168" t="s">
        <v>1032</v>
      </c>
      <c r="G926" s="169" t="s">
        <v>253</v>
      </c>
      <c r="H926" s="170">
        <v>1</v>
      </c>
      <c r="I926" s="171"/>
      <c r="J926" s="172">
        <f>ROUND(I926*H926,2)</f>
        <v>0</v>
      </c>
      <c r="K926" s="168" t="s">
        <v>1</v>
      </c>
      <c r="L926" s="173"/>
      <c r="M926" s="174" t="s">
        <v>1</v>
      </c>
      <c r="N926" s="175" t="s">
        <v>39</v>
      </c>
      <c r="P926" s="141">
        <f>O926*H926</f>
        <v>0</v>
      </c>
      <c r="Q926" s="141">
        <v>0.01</v>
      </c>
      <c r="R926" s="141">
        <f>Q926*H926</f>
        <v>0.01</v>
      </c>
      <c r="S926" s="141">
        <v>0</v>
      </c>
      <c r="T926" s="142">
        <f>S926*H926</f>
        <v>0</v>
      </c>
      <c r="AR926" s="143" t="s">
        <v>310</v>
      </c>
      <c r="AT926" s="143" t="s">
        <v>218</v>
      </c>
      <c r="AU926" s="143" t="s">
        <v>84</v>
      </c>
      <c r="AY926" s="17" t="s">
        <v>139</v>
      </c>
      <c r="BE926" s="144">
        <f>IF(N926="základní",J926,0)</f>
        <v>0</v>
      </c>
      <c r="BF926" s="144">
        <f>IF(N926="snížená",J926,0)</f>
        <v>0</v>
      </c>
      <c r="BG926" s="144">
        <f>IF(N926="zákl. přenesená",J926,0)</f>
        <v>0</v>
      </c>
      <c r="BH926" s="144">
        <f>IF(N926="sníž. přenesená",J926,0)</f>
        <v>0</v>
      </c>
      <c r="BI926" s="144">
        <f>IF(N926="nulová",J926,0)</f>
        <v>0</v>
      </c>
      <c r="BJ926" s="17" t="s">
        <v>82</v>
      </c>
      <c r="BK926" s="144">
        <f>ROUND(I926*H926,2)</f>
        <v>0</v>
      </c>
      <c r="BL926" s="17" t="s">
        <v>230</v>
      </c>
      <c r="BM926" s="143" t="s">
        <v>1033</v>
      </c>
    </row>
    <row r="927" spans="2:65" s="12" customFormat="1">
      <c r="B927" s="145"/>
      <c r="D927" s="146" t="s">
        <v>148</v>
      </c>
      <c r="E927" s="147" t="s">
        <v>1</v>
      </c>
      <c r="F927" s="148" t="s">
        <v>235</v>
      </c>
      <c r="H927" s="147" t="s">
        <v>1</v>
      </c>
      <c r="I927" s="149"/>
      <c r="L927" s="145"/>
      <c r="M927" s="150"/>
      <c r="T927" s="151"/>
      <c r="AT927" s="147" t="s">
        <v>148</v>
      </c>
      <c r="AU927" s="147" t="s">
        <v>84</v>
      </c>
      <c r="AV927" s="12" t="s">
        <v>82</v>
      </c>
      <c r="AW927" s="12" t="s">
        <v>31</v>
      </c>
      <c r="AX927" s="12" t="s">
        <v>74</v>
      </c>
      <c r="AY927" s="147" t="s">
        <v>139</v>
      </c>
    </row>
    <row r="928" spans="2:65" s="13" customFormat="1">
      <c r="B928" s="152"/>
      <c r="D928" s="146" t="s">
        <v>148</v>
      </c>
      <c r="E928" s="153" t="s">
        <v>1</v>
      </c>
      <c r="F928" s="154" t="s">
        <v>82</v>
      </c>
      <c r="H928" s="155">
        <v>1</v>
      </c>
      <c r="I928" s="156"/>
      <c r="L928" s="152"/>
      <c r="M928" s="157"/>
      <c r="T928" s="158"/>
      <c r="AT928" s="153" t="s">
        <v>148</v>
      </c>
      <c r="AU928" s="153" t="s">
        <v>84</v>
      </c>
      <c r="AV928" s="13" t="s">
        <v>84</v>
      </c>
      <c r="AW928" s="13" t="s">
        <v>31</v>
      </c>
      <c r="AX928" s="13" t="s">
        <v>82</v>
      </c>
      <c r="AY928" s="153" t="s">
        <v>139</v>
      </c>
    </row>
    <row r="929" spans="2:65" s="1" customFormat="1" ht="16.5" customHeight="1">
      <c r="B929" s="32"/>
      <c r="C929" s="166" t="s">
        <v>1034</v>
      </c>
      <c r="D929" s="166" t="s">
        <v>218</v>
      </c>
      <c r="E929" s="167" t="s">
        <v>1035</v>
      </c>
      <c r="F929" s="168" t="s">
        <v>1036</v>
      </c>
      <c r="G929" s="169" t="s">
        <v>253</v>
      </c>
      <c r="H929" s="170">
        <v>1</v>
      </c>
      <c r="I929" s="171"/>
      <c r="J929" s="172">
        <f>ROUND(I929*H929,2)</f>
        <v>0</v>
      </c>
      <c r="K929" s="168" t="s">
        <v>1</v>
      </c>
      <c r="L929" s="173"/>
      <c r="M929" s="174" t="s">
        <v>1</v>
      </c>
      <c r="N929" s="175" t="s">
        <v>39</v>
      </c>
      <c r="P929" s="141">
        <f>O929*H929</f>
        <v>0</v>
      </c>
      <c r="Q929" s="141">
        <v>0.01</v>
      </c>
      <c r="R929" s="141">
        <f>Q929*H929</f>
        <v>0.01</v>
      </c>
      <c r="S929" s="141">
        <v>0</v>
      </c>
      <c r="T929" s="142">
        <f>S929*H929</f>
        <v>0</v>
      </c>
      <c r="AR929" s="143" t="s">
        <v>310</v>
      </c>
      <c r="AT929" s="143" t="s">
        <v>218</v>
      </c>
      <c r="AU929" s="143" t="s">
        <v>84</v>
      </c>
      <c r="AY929" s="17" t="s">
        <v>139</v>
      </c>
      <c r="BE929" s="144">
        <f>IF(N929="základní",J929,0)</f>
        <v>0</v>
      </c>
      <c r="BF929" s="144">
        <f>IF(N929="snížená",J929,0)</f>
        <v>0</v>
      </c>
      <c r="BG929" s="144">
        <f>IF(N929="zákl. přenesená",J929,0)</f>
        <v>0</v>
      </c>
      <c r="BH929" s="144">
        <f>IF(N929="sníž. přenesená",J929,0)</f>
        <v>0</v>
      </c>
      <c r="BI929" s="144">
        <f>IF(N929="nulová",J929,0)</f>
        <v>0</v>
      </c>
      <c r="BJ929" s="17" t="s">
        <v>82</v>
      </c>
      <c r="BK929" s="144">
        <f>ROUND(I929*H929,2)</f>
        <v>0</v>
      </c>
      <c r="BL929" s="17" t="s">
        <v>230</v>
      </c>
      <c r="BM929" s="143" t="s">
        <v>1037</v>
      </c>
    </row>
    <row r="930" spans="2:65" s="12" customFormat="1">
      <c r="B930" s="145"/>
      <c r="D930" s="146" t="s">
        <v>148</v>
      </c>
      <c r="E930" s="147" t="s">
        <v>1</v>
      </c>
      <c r="F930" s="148" t="s">
        <v>664</v>
      </c>
      <c r="H930" s="147" t="s">
        <v>1</v>
      </c>
      <c r="I930" s="149"/>
      <c r="L930" s="145"/>
      <c r="M930" s="150"/>
      <c r="T930" s="151"/>
      <c r="AT930" s="147" t="s">
        <v>148</v>
      </c>
      <c r="AU930" s="147" t="s">
        <v>84</v>
      </c>
      <c r="AV930" s="12" t="s">
        <v>82</v>
      </c>
      <c r="AW930" s="12" t="s">
        <v>31</v>
      </c>
      <c r="AX930" s="12" t="s">
        <v>74</v>
      </c>
      <c r="AY930" s="147" t="s">
        <v>139</v>
      </c>
    </row>
    <row r="931" spans="2:65" s="13" customFormat="1">
      <c r="B931" s="152"/>
      <c r="D931" s="146" t="s">
        <v>148</v>
      </c>
      <c r="E931" s="153" t="s">
        <v>1</v>
      </c>
      <c r="F931" s="154" t="s">
        <v>82</v>
      </c>
      <c r="H931" s="155">
        <v>1</v>
      </c>
      <c r="I931" s="156"/>
      <c r="L931" s="152"/>
      <c r="M931" s="157"/>
      <c r="T931" s="158"/>
      <c r="AT931" s="153" t="s">
        <v>148</v>
      </c>
      <c r="AU931" s="153" t="s">
        <v>84</v>
      </c>
      <c r="AV931" s="13" t="s">
        <v>84</v>
      </c>
      <c r="AW931" s="13" t="s">
        <v>31</v>
      </c>
      <c r="AX931" s="13" t="s">
        <v>82</v>
      </c>
      <c r="AY931" s="153" t="s">
        <v>139</v>
      </c>
    </row>
    <row r="932" spans="2:65" s="1" customFormat="1" ht="24.2" customHeight="1">
      <c r="B932" s="32"/>
      <c r="C932" s="132" t="s">
        <v>1038</v>
      </c>
      <c r="D932" s="132" t="s">
        <v>141</v>
      </c>
      <c r="E932" s="133" t="s">
        <v>1039</v>
      </c>
      <c r="F932" s="134" t="s">
        <v>1040</v>
      </c>
      <c r="G932" s="135" t="s">
        <v>253</v>
      </c>
      <c r="H932" s="136">
        <v>6</v>
      </c>
      <c r="I932" s="137"/>
      <c r="J932" s="138">
        <f t="shared" ref="J932:J937" si="40">ROUND(I932*H932,2)</f>
        <v>0</v>
      </c>
      <c r="K932" s="134" t="s">
        <v>145</v>
      </c>
      <c r="L932" s="32"/>
      <c r="M932" s="139" t="s">
        <v>1</v>
      </c>
      <c r="N932" s="140" t="s">
        <v>39</v>
      </c>
      <c r="P932" s="141">
        <f t="shared" ref="P932:P937" si="41">O932*H932</f>
        <v>0</v>
      </c>
      <c r="Q932" s="141">
        <v>0</v>
      </c>
      <c r="R932" s="141">
        <f t="shared" ref="R932:R937" si="42">Q932*H932</f>
        <v>0</v>
      </c>
      <c r="S932" s="141">
        <v>0</v>
      </c>
      <c r="T932" s="142">
        <f t="shared" ref="T932:T937" si="43">S932*H932</f>
        <v>0</v>
      </c>
      <c r="AR932" s="143" t="s">
        <v>230</v>
      </c>
      <c r="AT932" s="143" t="s">
        <v>141</v>
      </c>
      <c r="AU932" s="143" t="s">
        <v>84</v>
      </c>
      <c r="AY932" s="17" t="s">
        <v>139</v>
      </c>
      <c r="BE932" s="144">
        <f t="shared" ref="BE932:BE937" si="44">IF(N932="základní",J932,0)</f>
        <v>0</v>
      </c>
      <c r="BF932" s="144">
        <f t="shared" ref="BF932:BF937" si="45">IF(N932="snížená",J932,0)</f>
        <v>0</v>
      </c>
      <c r="BG932" s="144">
        <f t="shared" ref="BG932:BG937" si="46">IF(N932="zákl. přenesená",J932,0)</f>
        <v>0</v>
      </c>
      <c r="BH932" s="144">
        <f t="shared" ref="BH932:BH937" si="47">IF(N932="sníž. přenesená",J932,0)</f>
        <v>0</v>
      </c>
      <c r="BI932" s="144">
        <f t="shared" ref="BI932:BI937" si="48">IF(N932="nulová",J932,0)</f>
        <v>0</v>
      </c>
      <c r="BJ932" s="17" t="s">
        <v>82</v>
      </c>
      <c r="BK932" s="144">
        <f t="shared" ref="BK932:BK937" si="49">ROUND(I932*H932,2)</f>
        <v>0</v>
      </c>
      <c r="BL932" s="17" t="s">
        <v>230</v>
      </c>
      <c r="BM932" s="143" t="s">
        <v>1041</v>
      </c>
    </row>
    <row r="933" spans="2:65" s="1" customFormat="1" ht="24.2" customHeight="1">
      <c r="B933" s="32"/>
      <c r="C933" s="166" t="s">
        <v>1042</v>
      </c>
      <c r="D933" s="166" t="s">
        <v>218</v>
      </c>
      <c r="E933" s="167" t="s">
        <v>1043</v>
      </c>
      <c r="F933" s="168" t="s">
        <v>1044</v>
      </c>
      <c r="G933" s="169" t="s">
        <v>253</v>
      </c>
      <c r="H933" s="170">
        <v>2</v>
      </c>
      <c r="I933" s="171"/>
      <c r="J933" s="172">
        <f t="shared" si="40"/>
        <v>0</v>
      </c>
      <c r="K933" s="168" t="s">
        <v>1</v>
      </c>
      <c r="L933" s="173"/>
      <c r="M933" s="174" t="s">
        <v>1</v>
      </c>
      <c r="N933" s="175" t="s">
        <v>39</v>
      </c>
      <c r="P933" s="141">
        <f t="shared" si="41"/>
        <v>0</v>
      </c>
      <c r="Q933" s="141">
        <v>3.5000000000000003E-2</v>
      </c>
      <c r="R933" s="141">
        <f t="shared" si="42"/>
        <v>7.0000000000000007E-2</v>
      </c>
      <c r="S933" s="141">
        <v>0</v>
      </c>
      <c r="T933" s="142">
        <f t="shared" si="43"/>
        <v>0</v>
      </c>
      <c r="AR933" s="143" t="s">
        <v>310</v>
      </c>
      <c r="AT933" s="143" t="s">
        <v>218</v>
      </c>
      <c r="AU933" s="143" t="s">
        <v>84</v>
      </c>
      <c r="AY933" s="17" t="s">
        <v>139</v>
      </c>
      <c r="BE933" s="144">
        <f t="shared" si="44"/>
        <v>0</v>
      </c>
      <c r="BF933" s="144">
        <f t="shared" si="45"/>
        <v>0</v>
      </c>
      <c r="BG933" s="144">
        <f t="shared" si="46"/>
        <v>0</v>
      </c>
      <c r="BH933" s="144">
        <f t="shared" si="47"/>
        <v>0</v>
      </c>
      <c r="BI933" s="144">
        <f t="shared" si="48"/>
        <v>0</v>
      </c>
      <c r="BJ933" s="17" t="s">
        <v>82</v>
      </c>
      <c r="BK933" s="144">
        <f t="shared" si="49"/>
        <v>0</v>
      </c>
      <c r="BL933" s="17" t="s">
        <v>230</v>
      </c>
      <c r="BM933" s="143" t="s">
        <v>1045</v>
      </c>
    </row>
    <row r="934" spans="2:65" s="1" customFormat="1" ht="24.2" customHeight="1">
      <c r="B934" s="32"/>
      <c r="C934" s="166" t="s">
        <v>1046</v>
      </c>
      <c r="D934" s="166" t="s">
        <v>218</v>
      </c>
      <c r="E934" s="167" t="s">
        <v>1047</v>
      </c>
      <c r="F934" s="168" t="s">
        <v>1048</v>
      </c>
      <c r="G934" s="169" t="s">
        <v>253</v>
      </c>
      <c r="H934" s="170">
        <v>1</v>
      </c>
      <c r="I934" s="171"/>
      <c r="J934" s="172">
        <f t="shared" si="40"/>
        <v>0</v>
      </c>
      <c r="K934" s="168" t="s">
        <v>1</v>
      </c>
      <c r="L934" s="173"/>
      <c r="M934" s="174" t="s">
        <v>1</v>
      </c>
      <c r="N934" s="175" t="s">
        <v>39</v>
      </c>
      <c r="P934" s="141">
        <f t="shared" si="41"/>
        <v>0</v>
      </c>
      <c r="Q934" s="141">
        <v>3.2000000000000001E-2</v>
      </c>
      <c r="R934" s="141">
        <f t="shared" si="42"/>
        <v>3.2000000000000001E-2</v>
      </c>
      <c r="S934" s="141">
        <v>0</v>
      </c>
      <c r="T934" s="142">
        <f t="shared" si="43"/>
        <v>0</v>
      </c>
      <c r="AR934" s="143" t="s">
        <v>310</v>
      </c>
      <c r="AT934" s="143" t="s">
        <v>218</v>
      </c>
      <c r="AU934" s="143" t="s">
        <v>84</v>
      </c>
      <c r="AY934" s="17" t="s">
        <v>139</v>
      </c>
      <c r="BE934" s="144">
        <f t="shared" si="44"/>
        <v>0</v>
      </c>
      <c r="BF934" s="144">
        <f t="shared" si="45"/>
        <v>0</v>
      </c>
      <c r="BG934" s="144">
        <f t="shared" si="46"/>
        <v>0</v>
      </c>
      <c r="BH934" s="144">
        <f t="shared" si="47"/>
        <v>0</v>
      </c>
      <c r="BI934" s="144">
        <f t="shared" si="48"/>
        <v>0</v>
      </c>
      <c r="BJ934" s="17" t="s">
        <v>82</v>
      </c>
      <c r="BK934" s="144">
        <f t="shared" si="49"/>
        <v>0</v>
      </c>
      <c r="BL934" s="17" t="s">
        <v>230</v>
      </c>
      <c r="BM934" s="143" t="s">
        <v>1049</v>
      </c>
    </row>
    <row r="935" spans="2:65" s="1" customFormat="1" ht="24.2" customHeight="1">
      <c r="B935" s="32"/>
      <c r="C935" s="166" t="s">
        <v>1050</v>
      </c>
      <c r="D935" s="166" t="s">
        <v>218</v>
      </c>
      <c r="E935" s="167" t="s">
        <v>1051</v>
      </c>
      <c r="F935" s="168" t="s">
        <v>1052</v>
      </c>
      <c r="G935" s="169" t="s">
        <v>253</v>
      </c>
      <c r="H935" s="170">
        <v>3</v>
      </c>
      <c r="I935" s="171"/>
      <c r="J935" s="172">
        <f t="shared" si="40"/>
        <v>0</v>
      </c>
      <c r="K935" s="168" t="s">
        <v>1</v>
      </c>
      <c r="L935" s="173"/>
      <c r="M935" s="174" t="s">
        <v>1</v>
      </c>
      <c r="N935" s="175" t="s">
        <v>39</v>
      </c>
      <c r="P935" s="141">
        <f t="shared" si="41"/>
        <v>0</v>
      </c>
      <c r="Q935" s="141">
        <v>2.5000000000000001E-2</v>
      </c>
      <c r="R935" s="141">
        <f t="shared" si="42"/>
        <v>7.5000000000000011E-2</v>
      </c>
      <c r="S935" s="141">
        <v>0</v>
      </c>
      <c r="T935" s="142">
        <f t="shared" si="43"/>
        <v>0</v>
      </c>
      <c r="AR935" s="143" t="s">
        <v>310</v>
      </c>
      <c r="AT935" s="143" t="s">
        <v>218</v>
      </c>
      <c r="AU935" s="143" t="s">
        <v>84</v>
      </c>
      <c r="AY935" s="17" t="s">
        <v>139</v>
      </c>
      <c r="BE935" s="144">
        <f t="shared" si="44"/>
        <v>0</v>
      </c>
      <c r="BF935" s="144">
        <f t="shared" si="45"/>
        <v>0</v>
      </c>
      <c r="BG935" s="144">
        <f t="shared" si="46"/>
        <v>0</v>
      </c>
      <c r="BH935" s="144">
        <f t="shared" si="47"/>
        <v>0</v>
      </c>
      <c r="BI935" s="144">
        <f t="shared" si="48"/>
        <v>0</v>
      </c>
      <c r="BJ935" s="17" t="s">
        <v>82</v>
      </c>
      <c r="BK935" s="144">
        <f t="shared" si="49"/>
        <v>0</v>
      </c>
      <c r="BL935" s="17" t="s">
        <v>230</v>
      </c>
      <c r="BM935" s="143" t="s">
        <v>1053</v>
      </c>
    </row>
    <row r="936" spans="2:65" s="1" customFormat="1" ht="24.2" customHeight="1">
      <c r="B936" s="32"/>
      <c r="C936" s="132" t="s">
        <v>1054</v>
      </c>
      <c r="D936" s="132" t="s">
        <v>141</v>
      </c>
      <c r="E936" s="133" t="s">
        <v>1055</v>
      </c>
      <c r="F936" s="134" t="s">
        <v>1056</v>
      </c>
      <c r="G936" s="135" t="s">
        <v>253</v>
      </c>
      <c r="H936" s="136">
        <v>5</v>
      </c>
      <c r="I936" s="137"/>
      <c r="J936" s="138">
        <f t="shared" si="40"/>
        <v>0</v>
      </c>
      <c r="K936" s="134" t="s">
        <v>1057</v>
      </c>
      <c r="L936" s="32"/>
      <c r="M936" s="139" t="s">
        <v>1</v>
      </c>
      <c r="N936" s="140" t="s">
        <v>39</v>
      </c>
      <c r="P936" s="141">
        <f t="shared" si="41"/>
        <v>0</v>
      </c>
      <c r="Q936" s="141">
        <v>0</v>
      </c>
      <c r="R936" s="141">
        <f t="shared" si="42"/>
        <v>0</v>
      </c>
      <c r="S936" s="141">
        <v>0</v>
      </c>
      <c r="T936" s="142">
        <f t="shared" si="43"/>
        <v>0</v>
      </c>
      <c r="AR936" s="143" t="s">
        <v>230</v>
      </c>
      <c r="AT936" s="143" t="s">
        <v>141</v>
      </c>
      <c r="AU936" s="143" t="s">
        <v>84</v>
      </c>
      <c r="AY936" s="17" t="s">
        <v>139</v>
      </c>
      <c r="BE936" s="144">
        <f t="shared" si="44"/>
        <v>0</v>
      </c>
      <c r="BF936" s="144">
        <f t="shared" si="45"/>
        <v>0</v>
      </c>
      <c r="BG936" s="144">
        <f t="shared" si="46"/>
        <v>0</v>
      </c>
      <c r="BH936" s="144">
        <f t="shared" si="47"/>
        <v>0</v>
      </c>
      <c r="BI936" s="144">
        <f t="shared" si="48"/>
        <v>0</v>
      </c>
      <c r="BJ936" s="17" t="s">
        <v>82</v>
      </c>
      <c r="BK936" s="144">
        <f t="shared" si="49"/>
        <v>0</v>
      </c>
      <c r="BL936" s="17" t="s">
        <v>230</v>
      </c>
      <c r="BM936" s="143" t="s">
        <v>1058</v>
      </c>
    </row>
    <row r="937" spans="2:65" s="1" customFormat="1" ht="24.2" customHeight="1">
      <c r="B937" s="32"/>
      <c r="C937" s="166" t="s">
        <v>1059</v>
      </c>
      <c r="D937" s="166" t="s">
        <v>218</v>
      </c>
      <c r="E937" s="167" t="s">
        <v>1060</v>
      </c>
      <c r="F937" s="168" t="s">
        <v>1061</v>
      </c>
      <c r="G937" s="169" t="s">
        <v>159</v>
      </c>
      <c r="H937" s="170">
        <v>3.9769999999999999</v>
      </c>
      <c r="I937" s="171"/>
      <c r="J937" s="172">
        <f t="shared" si="40"/>
        <v>0</v>
      </c>
      <c r="K937" s="168" t="s">
        <v>145</v>
      </c>
      <c r="L937" s="173"/>
      <c r="M937" s="174" t="s">
        <v>1</v>
      </c>
      <c r="N937" s="175" t="s">
        <v>39</v>
      </c>
      <c r="P937" s="141">
        <f t="shared" si="41"/>
        <v>0</v>
      </c>
      <c r="Q937" s="141">
        <v>3.0000000000000001E-3</v>
      </c>
      <c r="R937" s="141">
        <f t="shared" si="42"/>
        <v>1.1931000000000001E-2</v>
      </c>
      <c r="S937" s="141">
        <v>0</v>
      </c>
      <c r="T937" s="142">
        <f t="shared" si="43"/>
        <v>0</v>
      </c>
      <c r="AR937" s="143" t="s">
        <v>310</v>
      </c>
      <c r="AT937" s="143" t="s">
        <v>218</v>
      </c>
      <c r="AU937" s="143" t="s">
        <v>84</v>
      </c>
      <c r="AY937" s="17" t="s">
        <v>139</v>
      </c>
      <c r="BE937" s="144">
        <f t="shared" si="44"/>
        <v>0</v>
      </c>
      <c r="BF937" s="144">
        <f t="shared" si="45"/>
        <v>0</v>
      </c>
      <c r="BG937" s="144">
        <f t="shared" si="46"/>
        <v>0</v>
      </c>
      <c r="BH937" s="144">
        <f t="shared" si="47"/>
        <v>0</v>
      </c>
      <c r="BI937" s="144">
        <f t="shared" si="48"/>
        <v>0</v>
      </c>
      <c r="BJ937" s="17" t="s">
        <v>82</v>
      </c>
      <c r="BK937" s="144">
        <f t="shared" si="49"/>
        <v>0</v>
      </c>
      <c r="BL937" s="17" t="s">
        <v>230</v>
      </c>
      <c r="BM937" s="143" t="s">
        <v>1062</v>
      </c>
    </row>
    <row r="938" spans="2:65" s="13" customFormat="1">
      <c r="B938" s="152"/>
      <c r="D938" s="146" t="s">
        <v>148</v>
      </c>
      <c r="E938" s="153" t="s">
        <v>1</v>
      </c>
      <c r="F938" s="154" t="s">
        <v>620</v>
      </c>
      <c r="H938" s="155">
        <v>1.74</v>
      </c>
      <c r="I938" s="156"/>
      <c r="L938" s="152"/>
      <c r="M938" s="157"/>
      <c r="T938" s="158"/>
      <c r="AT938" s="153" t="s">
        <v>148</v>
      </c>
      <c r="AU938" s="153" t="s">
        <v>84</v>
      </c>
      <c r="AV938" s="13" t="s">
        <v>84</v>
      </c>
      <c r="AW938" s="13" t="s">
        <v>31</v>
      </c>
      <c r="AX938" s="13" t="s">
        <v>74</v>
      </c>
      <c r="AY938" s="153" t="s">
        <v>139</v>
      </c>
    </row>
    <row r="939" spans="2:65" s="13" customFormat="1">
      <c r="B939" s="152"/>
      <c r="D939" s="146" t="s">
        <v>148</v>
      </c>
      <c r="E939" s="153" t="s">
        <v>1</v>
      </c>
      <c r="F939" s="154" t="s">
        <v>621</v>
      </c>
      <c r="H939" s="155">
        <v>0.875</v>
      </c>
      <c r="I939" s="156"/>
      <c r="L939" s="152"/>
      <c r="M939" s="157"/>
      <c r="T939" s="158"/>
      <c r="AT939" s="153" t="s">
        <v>148</v>
      </c>
      <c r="AU939" s="153" t="s">
        <v>84</v>
      </c>
      <c r="AV939" s="13" t="s">
        <v>84</v>
      </c>
      <c r="AW939" s="13" t="s">
        <v>31</v>
      </c>
      <c r="AX939" s="13" t="s">
        <v>74</v>
      </c>
      <c r="AY939" s="153" t="s">
        <v>139</v>
      </c>
    </row>
    <row r="940" spans="2:65" s="13" customFormat="1">
      <c r="B940" s="152"/>
      <c r="D940" s="146" t="s">
        <v>148</v>
      </c>
      <c r="E940" s="153" t="s">
        <v>1</v>
      </c>
      <c r="F940" s="154" t="s">
        <v>82</v>
      </c>
      <c r="H940" s="155">
        <v>1</v>
      </c>
      <c r="I940" s="156"/>
      <c r="L940" s="152"/>
      <c r="M940" s="157"/>
      <c r="T940" s="158"/>
      <c r="AT940" s="153" t="s">
        <v>148</v>
      </c>
      <c r="AU940" s="153" t="s">
        <v>84</v>
      </c>
      <c r="AV940" s="13" t="s">
        <v>84</v>
      </c>
      <c r="AW940" s="13" t="s">
        <v>31</v>
      </c>
      <c r="AX940" s="13" t="s">
        <v>74</v>
      </c>
      <c r="AY940" s="153" t="s">
        <v>139</v>
      </c>
    </row>
    <row r="941" spans="2:65" s="14" customFormat="1">
      <c r="B941" s="159"/>
      <c r="D941" s="146" t="s">
        <v>148</v>
      </c>
      <c r="E941" s="160" t="s">
        <v>1</v>
      </c>
      <c r="F941" s="161" t="s">
        <v>170</v>
      </c>
      <c r="H941" s="162">
        <v>3.6150000000000002</v>
      </c>
      <c r="I941" s="163"/>
      <c r="L941" s="159"/>
      <c r="M941" s="164"/>
      <c r="T941" s="165"/>
      <c r="AT941" s="160" t="s">
        <v>148</v>
      </c>
      <c r="AU941" s="160" t="s">
        <v>84</v>
      </c>
      <c r="AV941" s="14" t="s">
        <v>146</v>
      </c>
      <c r="AW941" s="14" t="s">
        <v>31</v>
      </c>
      <c r="AX941" s="14" t="s">
        <v>82</v>
      </c>
      <c r="AY941" s="160" t="s">
        <v>139</v>
      </c>
    </row>
    <row r="942" spans="2:65" s="13" customFormat="1">
      <c r="B942" s="152"/>
      <c r="D942" s="146" t="s">
        <v>148</v>
      </c>
      <c r="F942" s="154" t="s">
        <v>1063</v>
      </c>
      <c r="H942" s="155">
        <v>3.9769999999999999</v>
      </c>
      <c r="I942" s="156"/>
      <c r="L942" s="152"/>
      <c r="M942" s="157"/>
      <c r="T942" s="158"/>
      <c r="AT942" s="153" t="s">
        <v>148</v>
      </c>
      <c r="AU942" s="153" t="s">
        <v>84</v>
      </c>
      <c r="AV942" s="13" t="s">
        <v>84</v>
      </c>
      <c r="AW942" s="13" t="s">
        <v>4</v>
      </c>
      <c r="AX942" s="13" t="s">
        <v>82</v>
      </c>
      <c r="AY942" s="153" t="s">
        <v>139</v>
      </c>
    </row>
    <row r="943" spans="2:65" s="1" customFormat="1" ht="24.2" customHeight="1">
      <c r="B943" s="32"/>
      <c r="C943" s="132" t="s">
        <v>1064</v>
      </c>
      <c r="D943" s="132" t="s">
        <v>141</v>
      </c>
      <c r="E943" s="133" t="s">
        <v>1065</v>
      </c>
      <c r="F943" s="134" t="s">
        <v>1066</v>
      </c>
      <c r="G943" s="135" t="s">
        <v>207</v>
      </c>
      <c r="H943" s="136">
        <v>0.24</v>
      </c>
      <c r="I943" s="137"/>
      <c r="J943" s="138">
        <f>ROUND(I943*H943,2)</f>
        <v>0</v>
      </c>
      <c r="K943" s="134" t="s">
        <v>145</v>
      </c>
      <c r="L943" s="32"/>
      <c r="M943" s="139" t="s">
        <v>1</v>
      </c>
      <c r="N943" s="140" t="s">
        <v>39</v>
      </c>
      <c r="P943" s="141">
        <f>O943*H943</f>
        <v>0</v>
      </c>
      <c r="Q943" s="141">
        <v>0</v>
      </c>
      <c r="R943" s="141">
        <f>Q943*H943</f>
        <v>0</v>
      </c>
      <c r="S943" s="141">
        <v>0</v>
      </c>
      <c r="T943" s="142">
        <f>S943*H943</f>
        <v>0</v>
      </c>
      <c r="AR943" s="143" t="s">
        <v>230</v>
      </c>
      <c r="AT943" s="143" t="s">
        <v>141</v>
      </c>
      <c r="AU943" s="143" t="s">
        <v>84</v>
      </c>
      <c r="AY943" s="17" t="s">
        <v>139</v>
      </c>
      <c r="BE943" s="144">
        <f>IF(N943="základní",J943,0)</f>
        <v>0</v>
      </c>
      <c r="BF943" s="144">
        <f>IF(N943="snížená",J943,0)</f>
        <v>0</v>
      </c>
      <c r="BG943" s="144">
        <f>IF(N943="zákl. přenesená",J943,0)</f>
        <v>0</v>
      </c>
      <c r="BH943" s="144">
        <f>IF(N943="sníž. přenesená",J943,0)</f>
        <v>0</v>
      </c>
      <c r="BI943" s="144">
        <f>IF(N943="nulová",J943,0)</f>
        <v>0</v>
      </c>
      <c r="BJ943" s="17" t="s">
        <v>82</v>
      </c>
      <c r="BK943" s="144">
        <f>ROUND(I943*H943,2)</f>
        <v>0</v>
      </c>
      <c r="BL943" s="17" t="s">
        <v>230</v>
      </c>
      <c r="BM943" s="143" t="s">
        <v>1067</v>
      </c>
    </row>
    <row r="944" spans="2:65" s="11" customFormat="1" ht="22.9" customHeight="1">
      <c r="B944" s="120"/>
      <c r="D944" s="121" t="s">
        <v>73</v>
      </c>
      <c r="E944" s="130" t="s">
        <v>1068</v>
      </c>
      <c r="F944" s="130" t="s">
        <v>1069</v>
      </c>
      <c r="I944" s="123"/>
      <c r="J944" s="131">
        <f>BK944</f>
        <v>0</v>
      </c>
      <c r="L944" s="120"/>
      <c r="M944" s="125"/>
      <c r="P944" s="126">
        <f>SUM(P945:P947)</f>
        <v>0</v>
      </c>
      <c r="R944" s="126">
        <f>SUM(R945:R947)</f>
        <v>0</v>
      </c>
      <c r="T944" s="127">
        <f>SUM(T945:T947)</f>
        <v>0.18</v>
      </c>
      <c r="AR944" s="121" t="s">
        <v>84</v>
      </c>
      <c r="AT944" s="128" t="s">
        <v>73</v>
      </c>
      <c r="AU944" s="128" t="s">
        <v>82</v>
      </c>
      <c r="AY944" s="121" t="s">
        <v>139</v>
      </c>
      <c r="BK944" s="129">
        <f>SUM(BK945:BK947)</f>
        <v>0</v>
      </c>
    </row>
    <row r="945" spans="2:65" s="1" customFormat="1" ht="24.2" customHeight="1">
      <c r="B945" s="32"/>
      <c r="C945" s="132" t="s">
        <v>1070</v>
      </c>
      <c r="D945" s="132" t="s">
        <v>141</v>
      </c>
      <c r="E945" s="133" t="s">
        <v>1071</v>
      </c>
      <c r="F945" s="134" t="s">
        <v>1072</v>
      </c>
      <c r="G945" s="135" t="s">
        <v>1073</v>
      </c>
      <c r="H945" s="136">
        <v>180</v>
      </c>
      <c r="I945" s="137"/>
      <c r="J945" s="138">
        <f>ROUND(I945*H945,2)</f>
        <v>0</v>
      </c>
      <c r="K945" s="134" t="s">
        <v>145</v>
      </c>
      <c r="L945" s="32"/>
      <c r="M945" s="139" t="s">
        <v>1</v>
      </c>
      <c r="N945" s="140" t="s">
        <v>39</v>
      </c>
      <c r="P945" s="141">
        <f>O945*H945</f>
        <v>0</v>
      </c>
      <c r="Q945" s="141">
        <v>0</v>
      </c>
      <c r="R945" s="141">
        <f>Q945*H945</f>
        <v>0</v>
      </c>
      <c r="S945" s="141">
        <v>1E-3</v>
      </c>
      <c r="T945" s="142">
        <f>S945*H945</f>
        <v>0.18</v>
      </c>
      <c r="AR945" s="143" t="s">
        <v>230</v>
      </c>
      <c r="AT945" s="143" t="s">
        <v>141</v>
      </c>
      <c r="AU945" s="143" t="s">
        <v>84</v>
      </c>
      <c r="AY945" s="17" t="s">
        <v>139</v>
      </c>
      <c r="BE945" s="144">
        <f>IF(N945="základní",J945,0)</f>
        <v>0</v>
      </c>
      <c r="BF945" s="144">
        <f>IF(N945="snížená",J945,0)</f>
        <v>0</v>
      </c>
      <c r="BG945" s="144">
        <f>IF(N945="zákl. přenesená",J945,0)</f>
        <v>0</v>
      </c>
      <c r="BH945" s="144">
        <f>IF(N945="sníž. přenesená",J945,0)</f>
        <v>0</v>
      </c>
      <c r="BI945" s="144">
        <f>IF(N945="nulová",J945,0)</f>
        <v>0</v>
      </c>
      <c r="BJ945" s="17" t="s">
        <v>82</v>
      </c>
      <c r="BK945" s="144">
        <f>ROUND(I945*H945,2)</f>
        <v>0</v>
      </c>
      <c r="BL945" s="17" t="s">
        <v>230</v>
      </c>
      <c r="BM945" s="143" t="s">
        <v>1074</v>
      </c>
    </row>
    <row r="946" spans="2:65" s="12" customFormat="1">
      <c r="B946" s="145"/>
      <c r="D946" s="146" t="s">
        <v>148</v>
      </c>
      <c r="E946" s="147" t="s">
        <v>1</v>
      </c>
      <c r="F946" s="148" t="s">
        <v>1075</v>
      </c>
      <c r="H946" s="147" t="s">
        <v>1</v>
      </c>
      <c r="I946" s="149"/>
      <c r="L946" s="145"/>
      <c r="M946" s="150"/>
      <c r="T946" s="151"/>
      <c r="AT946" s="147" t="s">
        <v>148</v>
      </c>
      <c r="AU946" s="147" t="s">
        <v>84</v>
      </c>
      <c r="AV946" s="12" t="s">
        <v>82</v>
      </c>
      <c r="AW946" s="12" t="s">
        <v>31</v>
      </c>
      <c r="AX946" s="12" t="s">
        <v>74</v>
      </c>
      <c r="AY946" s="147" t="s">
        <v>139</v>
      </c>
    </row>
    <row r="947" spans="2:65" s="13" customFormat="1">
      <c r="B947" s="152"/>
      <c r="D947" s="146" t="s">
        <v>148</v>
      </c>
      <c r="E947" s="153" t="s">
        <v>1</v>
      </c>
      <c r="F947" s="154" t="s">
        <v>1076</v>
      </c>
      <c r="H947" s="155">
        <v>180</v>
      </c>
      <c r="I947" s="156"/>
      <c r="L947" s="152"/>
      <c r="M947" s="157"/>
      <c r="T947" s="158"/>
      <c r="AT947" s="153" t="s">
        <v>148</v>
      </c>
      <c r="AU947" s="153" t="s">
        <v>84</v>
      </c>
      <c r="AV947" s="13" t="s">
        <v>84</v>
      </c>
      <c r="AW947" s="13" t="s">
        <v>31</v>
      </c>
      <c r="AX947" s="13" t="s">
        <v>82</v>
      </c>
      <c r="AY947" s="153" t="s">
        <v>139</v>
      </c>
    </row>
    <row r="948" spans="2:65" s="11" customFormat="1" ht="22.9" customHeight="1">
      <c r="B948" s="120"/>
      <c r="D948" s="121" t="s">
        <v>73</v>
      </c>
      <c r="E948" s="130" t="s">
        <v>1077</v>
      </c>
      <c r="F948" s="130" t="s">
        <v>1078</v>
      </c>
      <c r="I948" s="123"/>
      <c r="J948" s="131">
        <f>BK948</f>
        <v>0</v>
      </c>
      <c r="L948" s="120"/>
      <c r="M948" s="125"/>
      <c r="P948" s="126">
        <f>SUM(P949:P1023)</f>
        <v>0</v>
      </c>
      <c r="R948" s="126">
        <f>SUM(R949:R1023)</f>
        <v>1.1818952</v>
      </c>
      <c r="T948" s="127">
        <f>SUM(T949:T1023)</f>
        <v>0</v>
      </c>
      <c r="AR948" s="121" t="s">
        <v>84</v>
      </c>
      <c r="AT948" s="128" t="s">
        <v>73</v>
      </c>
      <c r="AU948" s="128" t="s">
        <v>82</v>
      </c>
      <c r="AY948" s="121" t="s">
        <v>139</v>
      </c>
      <c r="BK948" s="129">
        <f>SUM(BK949:BK1023)</f>
        <v>0</v>
      </c>
    </row>
    <row r="949" spans="2:65" s="1" customFormat="1" ht="16.5" customHeight="1">
      <c r="B949" s="32"/>
      <c r="C949" s="132" t="s">
        <v>1079</v>
      </c>
      <c r="D949" s="132" t="s">
        <v>141</v>
      </c>
      <c r="E949" s="133" t="s">
        <v>1080</v>
      </c>
      <c r="F949" s="134" t="s">
        <v>1081</v>
      </c>
      <c r="G949" s="135" t="s">
        <v>144</v>
      </c>
      <c r="H949" s="136">
        <v>36.44</v>
      </c>
      <c r="I949" s="137"/>
      <c r="J949" s="138">
        <f>ROUND(I949*H949,2)</f>
        <v>0</v>
      </c>
      <c r="K949" s="134" t="s">
        <v>145</v>
      </c>
      <c r="L949" s="32"/>
      <c r="M949" s="139" t="s">
        <v>1</v>
      </c>
      <c r="N949" s="140" t="s">
        <v>39</v>
      </c>
      <c r="P949" s="141">
        <f>O949*H949</f>
        <v>0</v>
      </c>
      <c r="Q949" s="141">
        <v>2.9999999999999997E-4</v>
      </c>
      <c r="R949" s="141">
        <f>Q949*H949</f>
        <v>1.0931999999999999E-2</v>
      </c>
      <c r="S949" s="141">
        <v>0</v>
      </c>
      <c r="T949" s="142">
        <f>S949*H949</f>
        <v>0</v>
      </c>
      <c r="AR949" s="143" t="s">
        <v>230</v>
      </c>
      <c r="AT949" s="143" t="s">
        <v>141</v>
      </c>
      <c r="AU949" s="143" t="s">
        <v>84</v>
      </c>
      <c r="AY949" s="17" t="s">
        <v>139</v>
      </c>
      <c r="BE949" s="144">
        <f>IF(N949="základní",J949,0)</f>
        <v>0</v>
      </c>
      <c r="BF949" s="144">
        <f>IF(N949="snížená",J949,0)</f>
        <v>0</v>
      </c>
      <c r="BG949" s="144">
        <f>IF(N949="zákl. přenesená",J949,0)</f>
        <v>0</v>
      </c>
      <c r="BH949" s="144">
        <f>IF(N949="sníž. přenesená",J949,0)</f>
        <v>0</v>
      </c>
      <c r="BI949" s="144">
        <f>IF(N949="nulová",J949,0)</f>
        <v>0</v>
      </c>
      <c r="BJ949" s="17" t="s">
        <v>82</v>
      </c>
      <c r="BK949" s="144">
        <f>ROUND(I949*H949,2)</f>
        <v>0</v>
      </c>
      <c r="BL949" s="17" t="s">
        <v>230</v>
      </c>
      <c r="BM949" s="143" t="s">
        <v>1082</v>
      </c>
    </row>
    <row r="950" spans="2:65" s="12" customFormat="1" ht="22.5">
      <c r="B950" s="145"/>
      <c r="D950" s="146" t="s">
        <v>148</v>
      </c>
      <c r="E950" s="147" t="s">
        <v>1</v>
      </c>
      <c r="F950" s="148" t="s">
        <v>1083</v>
      </c>
      <c r="H950" s="147" t="s">
        <v>1</v>
      </c>
      <c r="I950" s="149"/>
      <c r="L950" s="145"/>
      <c r="M950" s="150"/>
      <c r="T950" s="151"/>
      <c r="AT950" s="147" t="s">
        <v>148</v>
      </c>
      <c r="AU950" s="147" t="s">
        <v>84</v>
      </c>
      <c r="AV950" s="12" t="s">
        <v>82</v>
      </c>
      <c r="AW950" s="12" t="s">
        <v>31</v>
      </c>
      <c r="AX950" s="12" t="s">
        <v>74</v>
      </c>
      <c r="AY950" s="147" t="s">
        <v>139</v>
      </c>
    </row>
    <row r="951" spans="2:65" s="13" customFormat="1">
      <c r="B951" s="152"/>
      <c r="D951" s="146" t="s">
        <v>148</v>
      </c>
      <c r="E951" s="153" t="s">
        <v>1</v>
      </c>
      <c r="F951" s="154" t="s">
        <v>1084</v>
      </c>
      <c r="H951" s="155">
        <v>36.44</v>
      </c>
      <c r="I951" s="156"/>
      <c r="L951" s="152"/>
      <c r="M951" s="157"/>
      <c r="T951" s="158"/>
      <c r="AT951" s="153" t="s">
        <v>148</v>
      </c>
      <c r="AU951" s="153" t="s">
        <v>84</v>
      </c>
      <c r="AV951" s="13" t="s">
        <v>84</v>
      </c>
      <c r="AW951" s="13" t="s">
        <v>31</v>
      </c>
      <c r="AX951" s="13" t="s">
        <v>82</v>
      </c>
      <c r="AY951" s="153" t="s">
        <v>139</v>
      </c>
    </row>
    <row r="952" spans="2:65" s="1" customFormat="1" ht="24.2" customHeight="1">
      <c r="B952" s="32"/>
      <c r="C952" s="132" t="s">
        <v>1085</v>
      </c>
      <c r="D952" s="132" t="s">
        <v>141</v>
      </c>
      <c r="E952" s="133" t="s">
        <v>1086</v>
      </c>
      <c r="F952" s="134" t="s">
        <v>1087</v>
      </c>
      <c r="G952" s="135" t="s">
        <v>144</v>
      </c>
      <c r="H952" s="136">
        <v>36.44</v>
      </c>
      <c r="I952" s="137"/>
      <c r="J952" s="138">
        <f>ROUND(I952*H952,2)</f>
        <v>0</v>
      </c>
      <c r="K952" s="134" t="s">
        <v>145</v>
      </c>
      <c r="L952" s="32"/>
      <c r="M952" s="139" t="s">
        <v>1</v>
      </c>
      <c r="N952" s="140" t="s">
        <v>39</v>
      </c>
      <c r="P952" s="141">
        <f>O952*H952</f>
        <v>0</v>
      </c>
      <c r="Q952" s="141">
        <v>7.5799999999999999E-3</v>
      </c>
      <c r="R952" s="141">
        <f>Q952*H952</f>
        <v>0.27621519999999999</v>
      </c>
      <c r="S952" s="141">
        <v>0</v>
      </c>
      <c r="T952" s="142">
        <f>S952*H952</f>
        <v>0</v>
      </c>
      <c r="AR952" s="143" t="s">
        <v>230</v>
      </c>
      <c r="AT952" s="143" t="s">
        <v>141</v>
      </c>
      <c r="AU952" s="143" t="s">
        <v>84</v>
      </c>
      <c r="AY952" s="17" t="s">
        <v>139</v>
      </c>
      <c r="BE952" s="144">
        <f>IF(N952="základní",J952,0)</f>
        <v>0</v>
      </c>
      <c r="BF952" s="144">
        <f>IF(N952="snížená",J952,0)</f>
        <v>0</v>
      </c>
      <c r="BG952" s="144">
        <f>IF(N952="zákl. přenesená",J952,0)</f>
        <v>0</v>
      </c>
      <c r="BH952" s="144">
        <f>IF(N952="sníž. přenesená",J952,0)</f>
        <v>0</v>
      </c>
      <c r="BI952" s="144">
        <f>IF(N952="nulová",J952,0)</f>
        <v>0</v>
      </c>
      <c r="BJ952" s="17" t="s">
        <v>82</v>
      </c>
      <c r="BK952" s="144">
        <f>ROUND(I952*H952,2)</f>
        <v>0</v>
      </c>
      <c r="BL952" s="17" t="s">
        <v>230</v>
      </c>
      <c r="BM952" s="143" t="s">
        <v>1088</v>
      </c>
    </row>
    <row r="953" spans="2:65" s="12" customFormat="1" ht="22.5">
      <c r="B953" s="145"/>
      <c r="D953" s="146" t="s">
        <v>148</v>
      </c>
      <c r="E953" s="147" t="s">
        <v>1</v>
      </c>
      <c r="F953" s="148" t="s">
        <v>1083</v>
      </c>
      <c r="H953" s="147" t="s">
        <v>1</v>
      </c>
      <c r="I953" s="149"/>
      <c r="L953" s="145"/>
      <c r="M953" s="150"/>
      <c r="T953" s="151"/>
      <c r="AT953" s="147" t="s">
        <v>148</v>
      </c>
      <c r="AU953" s="147" t="s">
        <v>84</v>
      </c>
      <c r="AV953" s="12" t="s">
        <v>82</v>
      </c>
      <c r="AW953" s="12" t="s">
        <v>31</v>
      </c>
      <c r="AX953" s="12" t="s">
        <v>74</v>
      </c>
      <c r="AY953" s="147" t="s">
        <v>139</v>
      </c>
    </row>
    <row r="954" spans="2:65" s="13" customFormat="1">
      <c r="B954" s="152"/>
      <c r="D954" s="146" t="s">
        <v>148</v>
      </c>
      <c r="E954" s="153" t="s">
        <v>1</v>
      </c>
      <c r="F954" s="154" t="s">
        <v>1084</v>
      </c>
      <c r="H954" s="155">
        <v>36.44</v>
      </c>
      <c r="I954" s="156"/>
      <c r="L954" s="152"/>
      <c r="M954" s="157"/>
      <c r="T954" s="158"/>
      <c r="AT954" s="153" t="s">
        <v>148</v>
      </c>
      <c r="AU954" s="153" t="s">
        <v>84</v>
      </c>
      <c r="AV954" s="13" t="s">
        <v>84</v>
      </c>
      <c r="AW954" s="13" t="s">
        <v>31</v>
      </c>
      <c r="AX954" s="13" t="s">
        <v>82</v>
      </c>
      <c r="AY954" s="153" t="s">
        <v>139</v>
      </c>
    </row>
    <row r="955" spans="2:65" s="1" customFormat="1" ht="24.2" customHeight="1">
      <c r="B955" s="32"/>
      <c r="C955" s="132" t="s">
        <v>1089</v>
      </c>
      <c r="D955" s="132" t="s">
        <v>141</v>
      </c>
      <c r="E955" s="133" t="s">
        <v>1090</v>
      </c>
      <c r="F955" s="134" t="s">
        <v>1091</v>
      </c>
      <c r="G955" s="135" t="s">
        <v>159</v>
      </c>
      <c r="H955" s="136">
        <v>15.55</v>
      </c>
      <c r="I955" s="137"/>
      <c r="J955" s="138">
        <f>ROUND(I955*H955,2)</f>
        <v>0</v>
      </c>
      <c r="K955" s="134" t="s">
        <v>145</v>
      </c>
      <c r="L955" s="32"/>
      <c r="M955" s="139" t="s">
        <v>1</v>
      </c>
      <c r="N955" s="140" t="s">
        <v>39</v>
      </c>
      <c r="P955" s="141">
        <f>O955*H955</f>
        <v>0</v>
      </c>
      <c r="Q955" s="141">
        <v>4.2999999999999999E-4</v>
      </c>
      <c r="R955" s="141">
        <f>Q955*H955</f>
        <v>6.6864999999999997E-3</v>
      </c>
      <c r="S955" s="141">
        <v>0</v>
      </c>
      <c r="T955" s="142">
        <f>S955*H955</f>
        <v>0</v>
      </c>
      <c r="AR955" s="143" t="s">
        <v>230</v>
      </c>
      <c r="AT955" s="143" t="s">
        <v>141</v>
      </c>
      <c r="AU955" s="143" t="s">
        <v>84</v>
      </c>
      <c r="AY955" s="17" t="s">
        <v>139</v>
      </c>
      <c r="BE955" s="144">
        <f>IF(N955="základní",J955,0)</f>
        <v>0</v>
      </c>
      <c r="BF955" s="144">
        <f>IF(N955="snížená",J955,0)</f>
        <v>0</v>
      </c>
      <c r="BG955" s="144">
        <f>IF(N955="zákl. přenesená",J955,0)</f>
        <v>0</v>
      </c>
      <c r="BH955" s="144">
        <f>IF(N955="sníž. přenesená",J955,0)</f>
        <v>0</v>
      </c>
      <c r="BI955" s="144">
        <f>IF(N955="nulová",J955,0)</f>
        <v>0</v>
      </c>
      <c r="BJ955" s="17" t="s">
        <v>82</v>
      </c>
      <c r="BK955" s="144">
        <f>ROUND(I955*H955,2)</f>
        <v>0</v>
      </c>
      <c r="BL955" s="17" t="s">
        <v>230</v>
      </c>
      <c r="BM955" s="143" t="s">
        <v>1092</v>
      </c>
    </row>
    <row r="956" spans="2:65" s="12" customFormat="1">
      <c r="B956" s="145"/>
      <c r="D956" s="146" t="s">
        <v>148</v>
      </c>
      <c r="E956" s="147" t="s">
        <v>1</v>
      </c>
      <c r="F956" s="148" t="s">
        <v>432</v>
      </c>
      <c r="H956" s="147" t="s">
        <v>1</v>
      </c>
      <c r="I956" s="149"/>
      <c r="L956" s="145"/>
      <c r="M956" s="150"/>
      <c r="T956" s="151"/>
      <c r="AT956" s="147" t="s">
        <v>148</v>
      </c>
      <c r="AU956" s="147" t="s">
        <v>84</v>
      </c>
      <c r="AV956" s="12" t="s">
        <v>82</v>
      </c>
      <c r="AW956" s="12" t="s">
        <v>31</v>
      </c>
      <c r="AX956" s="12" t="s">
        <v>74</v>
      </c>
      <c r="AY956" s="147" t="s">
        <v>139</v>
      </c>
    </row>
    <row r="957" spans="2:65" s="13" customFormat="1">
      <c r="B957" s="152"/>
      <c r="D957" s="146" t="s">
        <v>148</v>
      </c>
      <c r="E957" s="153" t="s">
        <v>1</v>
      </c>
      <c r="F957" s="154" t="s">
        <v>433</v>
      </c>
      <c r="H957" s="155">
        <v>16.45</v>
      </c>
      <c r="I957" s="156"/>
      <c r="L957" s="152"/>
      <c r="M957" s="157"/>
      <c r="T957" s="158"/>
      <c r="AT957" s="153" t="s">
        <v>148</v>
      </c>
      <c r="AU957" s="153" t="s">
        <v>84</v>
      </c>
      <c r="AV957" s="13" t="s">
        <v>84</v>
      </c>
      <c r="AW957" s="13" t="s">
        <v>31</v>
      </c>
      <c r="AX957" s="13" t="s">
        <v>74</v>
      </c>
      <c r="AY957" s="153" t="s">
        <v>139</v>
      </c>
    </row>
    <row r="958" spans="2:65" s="13" customFormat="1">
      <c r="B958" s="152"/>
      <c r="D958" s="146" t="s">
        <v>148</v>
      </c>
      <c r="E958" s="153" t="s">
        <v>1</v>
      </c>
      <c r="F958" s="154" t="s">
        <v>1093</v>
      </c>
      <c r="H958" s="155">
        <v>-0.9</v>
      </c>
      <c r="I958" s="156"/>
      <c r="L958" s="152"/>
      <c r="M958" s="157"/>
      <c r="T958" s="158"/>
      <c r="AT958" s="153" t="s">
        <v>148</v>
      </c>
      <c r="AU958" s="153" t="s">
        <v>84</v>
      </c>
      <c r="AV958" s="13" t="s">
        <v>84</v>
      </c>
      <c r="AW958" s="13" t="s">
        <v>31</v>
      </c>
      <c r="AX958" s="13" t="s">
        <v>74</v>
      </c>
      <c r="AY958" s="153" t="s">
        <v>139</v>
      </c>
    </row>
    <row r="959" spans="2:65" s="14" customFormat="1">
      <c r="B959" s="159"/>
      <c r="D959" s="146" t="s">
        <v>148</v>
      </c>
      <c r="E959" s="160" t="s">
        <v>1</v>
      </c>
      <c r="F959" s="161" t="s">
        <v>170</v>
      </c>
      <c r="H959" s="162">
        <v>15.55</v>
      </c>
      <c r="I959" s="163"/>
      <c r="L959" s="159"/>
      <c r="M959" s="164"/>
      <c r="T959" s="165"/>
      <c r="AT959" s="160" t="s">
        <v>148</v>
      </c>
      <c r="AU959" s="160" t="s">
        <v>84</v>
      </c>
      <c r="AV959" s="14" t="s">
        <v>146</v>
      </c>
      <c r="AW959" s="14" t="s">
        <v>31</v>
      </c>
      <c r="AX959" s="14" t="s">
        <v>82</v>
      </c>
      <c r="AY959" s="160" t="s">
        <v>139</v>
      </c>
    </row>
    <row r="960" spans="2:65" s="1" customFormat="1" ht="16.5" customHeight="1">
      <c r="B960" s="32"/>
      <c r="C960" s="166" t="s">
        <v>1094</v>
      </c>
      <c r="D960" s="166" t="s">
        <v>218</v>
      </c>
      <c r="E960" s="167" t="s">
        <v>1095</v>
      </c>
      <c r="F960" s="168" t="s">
        <v>1096</v>
      </c>
      <c r="G960" s="169" t="s">
        <v>159</v>
      </c>
      <c r="H960" s="170">
        <v>17.105</v>
      </c>
      <c r="I960" s="171"/>
      <c r="J960" s="172">
        <f>ROUND(I960*H960,2)</f>
        <v>0</v>
      </c>
      <c r="K960" s="168" t="s">
        <v>1</v>
      </c>
      <c r="L960" s="173"/>
      <c r="M960" s="174" t="s">
        <v>1</v>
      </c>
      <c r="N960" s="175" t="s">
        <v>39</v>
      </c>
      <c r="P960" s="141">
        <f>O960*H960</f>
        <v>0</v>
      </c>
      <c r="Q960" s="141">
        <v>8.9999999999999998E-4</v>
      </c>
      <c r="R960" s="141">
        <f>Q960*H960</f>
        <v>1.53945E-2</v>
      </c>
      <c r="S960" s="141">
        <v>0</v>
      </c>
      <c r="T960" s="142">
        <f>S960*H960</f>
        <v>0</v>
      </c>
      <c r="AR960" s="143" t="s">
        <v>310</v>
      </c>
      <c r="AT960" s="143" t="s">
        <v>218</v>
      </c>
      <c r="AU960" s="143" t="s">
        <v>84</v>
      </c>
      <c r="AY960" s="17" t="s">
        <v>139</v>
      </c>
      <c r="BE960" s="144">
        <f>IF(N960="základní",J960,0)</f>
        <v>0</v>
      </c>
      <c r="BF960" s="144">
        <f>IF(N960="snížená",J960,0)</f>
        <v>0</v>
      </c>
      <c r="BG960" s="144">
        <f>IF(N960="zákl. přenesená",J960,0)</f>
        <v>0</v>
      </c>
      <c r="BH960" s="144">
        <f>IF(N960="sníž. přenesená",J960,0)</f>
        <v>0</v>
      </c>
      <c r="BI960" s="144">
        <f>IF(N960="nulová",J960,0)</f>
        <v>0</v>
      </c>
      <c r="BJ960" s="17" t="s">
        <v>82</v>
      </c>
      <c r="BK960" s="144">
        <f>ROUND(I960*H960,2)</f>
        <v>0</v>
      </c>
      <c r="BL960" s="17" t="s">
        <v>230</v>
      </c>
      <c r="BM960" s="143" t="s">
        <v>1097</v>
      </c>
    </row>
    <row r="961" spans="2:65" s="13" customFormat="1">
      <c r="B961" s="152"/>
      <c r="D961" s="146" t="s">
        <v>148</v>
      </c>
      <c r="F961" s="154" t="s">
        <v>1098</v>
      </c>
      <c r="H961" s="155">
        <v>17.105</v>
      </c>
      <c r="I961" s="156"/>
      <c r="L961" s="152"/>
      <c r="M961" s="157"/>
      <c r="T961" s="158"/>
      <c r="AT961" s="153" t="s">
        <v>148</v>
      </c>
      <c r="AU961" s="153" t="s">
        <v>84</v>
      </c>
      <c r="AV961" s="13" t="s">
        <v>84</v>
      </c>
      <c r="AW961" s="13" t="s">
        <v>4</v>
      </c>
      <c r="AX961" s="13" t="s">
        <v>82</v>
      </c>
      <c r="AY961" s="153" t="s">
        <v>139</v>
      </c>
    </row>
    <row r="962" spans="2:65" s="1" customFormat="1" ht="24.2" customHeight="1">
      <c r="B962" s="32"/>
      <c r="C962" s="132" t="s">
        <v>1099</v>
      </c>
      <c r="D962" s="132" t="s">
        <v>141</v>
      </c>
      <c r="E962" s="133" t="s">
        <v>1100</v>
      </c>
      <c r="F962" s="134" t="s">
        <v>1083</v>
      </c>
      <c r="G962" s="135" t="s">
        <v>144</v>
      </c>
      <c r="H962" s="136">
        <v>36.44</v>
      </c>
      <c r="I962" s="137"/>
      <c r="J962" s="138">
        <f>ROUND(I962*H962,2)</f>
        <v>0</v>
      </c>
      <c r="K962" s="134" t="s">
        <v>145</v>
      </c>
      <c r="L962" s="32"/>
      <c r="M962" s="139" t="s">
        <v>1</v>
      </c>
      <c r="N962" s="140" t="s">
        <v>39</v>
      </c>
      <c r="P962" s="141">
        <f>O962*H962</f>
        <v>0</v>
      </c>
      <c r="Q962" s="141">
        <v>5.5799999999999999E-3</v>
      </c>
      <c r="R962" s="141">
        <f>Q962*H962</f>
        <v>0.20333519999999999</v>
      </c>
      <c r="S962" s="141">
        <v>0</v>
      </c>
      <c r="T962" s="142">
        <f>S962*H962</f>
        <v>0</v>
      </c>
      <c r="AR962" s="143" t="s">
        <v>230</v>
      </c>
      <c r="AT962" s="143" t="s">
        <v>141</v>
      </c>
      <c r="AU962" s="143" t="s">
        <v>84</v>
      </c>
      <c r="AY962" s="17" t="s">
        <v>139</v>
      </c>
      <c r="BE962" s="144">
        <f>IF(N962="základní",J962,0)</f>
        <v>0</v>
      </c>
      <c r="BF962" s="144">
        <f>IF(N962="snížená",J962,0)</f>
        <v>0</v>
      </c>
      <c r="BG962" s="144">
        <f>IF(N962="zákl. přenesená",J962,0)</f>
        <v>0</v>
      </c>
      <c r="BH962" s="144">
        <f>IF(N962="sníž. přenesená",J962,0)</f>
        <v>0</v>
      </c>
      <c r="BI962" s="144">
        <f>IF(N962="nulová",J962,0)</f>
        <v>0</v>
      </c>
      <c r="BJ962" s="17" t="s">
        <v>82</v>
      </c>
      <c r="BK962" s="144">
        <f>ROUND(I962*H962,2)</f>
        <v>0</v>
      </c>
      <c r="BL962" s="17" t="s">
        <v>230</v>
      </c>
      <c r="BM962" s="143" t="s">
        <v>1101</v>
      </c>
    </row>
    <row r="963" spans="2:65" s="12" customFormat="1">
      <c r="B963" s="145"/>
      <c r="D963" s="146" t="s">
        <v>148</v>
      </c>
      <c r="E963" s="147" t="s">
        <v>1</v>
      </c>
      <c r="F963" s="148" t="s">
        <v>422</v>
      </c>
      <c r="H963" s="147" t="s">
        <v>1</v>
      </c>
      <c r="I963" s="149"/>
      <c r="L963" s="145"/>
      <c r="M963" s="150"/>
      <c r="T963" s="151"/>
      <c r="AT963" s="147" t="s">
        <v>148</v>
      </c>
      <c r="AU963" s="147" t="s">
        <v>84</v>
      </c>
      <c r="AV963" s="12" t="s">
        <v>82</v>
      </c>
      <c r="AW963" s="12" t="s">
        <v>31</v>
      </c>
      <c r="AX963" s="12" t="s">
        <v>74</v>
      </c>
      <c r="AY963" s="147" t="s">
        <v>139</v>
      </c>
    </row>
    <row r="964" spans="2:65" s="13" customFormat="1">
      <c r="B964" s="152"/>
      <c r="D964" s="146" t="s">
        <v>148</v>
      </c>
      <c r="E964" s="153" t="s">
        <v>1</v>
      </c>
      <c r="F964" s="154" t="s">
        <v>423</v>
      </c>
      <c r="H964" s="155">
        <v>2.25</v>
      </c>
      <c r="I964" s="156"/>
      <c r="L964" s="152"/>
      <c r="M964" s="157"/>
      <c r="T964" s="158"/>
      <c r="AT964" s="153" t="s">
        <v>148</v>
      </c>
      <c r="AU964" s="153" t="s">
        <v>84</v>
      </c>
      <c r="AV964" s="13" t="s">
        <v>84</v>
      </c>
      <c r="AW964" s="13" t="s">
        <v>31</v>
      </c>
      <c r="AX964" s="13" t="s">
        <v>74</v>
      </c>
      <c r="AY964" s="153" t="s">
        <v>139</v>
      </c>
    </row>
    <row r="965" spans="2:65" s="12" customFormat="1">
      <c r="B965" s="145"/>
      <c r="D965" s="146" t="s">
        <v>148</v>
      </c>
      <c r="E965" s="147" t="s">
        <v>1</v>
      </c>
      <c r="F965" s="148" t="s">
        <v>424</v>
      </c>
      <c r="H965" s="147" t="s">
        <v>1</v>
      </c>
      <c r="I965" s="149"/>
      <c r="L965" s="145"/>
      <c r="M965" s="150"/>
      <c r="T965" s="151"/>
      <c r="AT965" s="147" t="s">
        <v>148</v>
      </c>
      <c r="AU965" s="147" t="s">
        <v>84</v>
      </c>
      <c r="AV965" s="12" t="s">
        <v>82</v>
      </c>
      <c r="AW965" s="12" t="s">
        <v>31</v>
      </c>
      <c r="AX965" s="12" t="s">
        <v>74</v>
      </c>
      <c r="AY965" s="147" t="s">
        <v>139</v>
      </c>
    </row>
    <row r="966" spans="2:65" s="13" customFormat="1">
      <c r="B966" s="152"/>
      <c r="D966" s="146" t="s">
        <v>148</v>
      </c>
      <c r="E966" s="153" t="s">
        <v>1</v>
      </c>
      <c r="F966" s="154" t="s">
        <v>425</v>
      </c>
      <c r="H966" s="155">
        <v>1.95</v>
      </c>
      <c r="I966" s="156"/>
      <c r="L966" s="152"/>
      <c r="M966" s="157"/>
      <c r="T966" s="158"/>
      <c r="AT966" s="153" t="s">
        <v>148</v>
      </c>
      <c r="AU966" s="153" t="s">
        <v>84</v>
      </c>
      <c r="AV966" s="13" t="s">
        <v>84</v>
      </c>
      <c r="AW966" s="13" t="s">
        <v>31</v>
      </c>
      <c r="AX966" s="13" t="s">
        <v>74</v>
      </c>
      <c r="AY966" s="153" t="s">
        <v>139</v>
      </c>
    </row>
    <row r="967" spans="2:65" s="12" customFormat="1">
      <c r="B967" s="145"/>
      <c r="D967" s="146" t="s">
        <v>148</v>
      </c>
      <c r="E967" s="147" t="s">
        <v>1</v>
      </c>
      <c r="F967" s="148" t="s">
        <v>426</v>
      </c>
      <c r="H967" s="147" t="s">
        <v>1</v>
      </c>
      <c r="I967" s="149"/>
      <c r="L967" s="145"/>
      <c r="M967" s="150"/>
      <c r="T967" s="151"/>
      <c r="AT967" s="147" t="s">
        <v>148</v>
      </c>
      <c r="AU967" s="147" t="s">
        <v>84</v>
      </c>
      <c r="AV967" s="12" t="s">
        <v>82</v>
      </c>
      <c r="AW967" s="12" t="s">
        <v>31</v>
      </c>
      <c r="AX967" s="12" t="s">
        <v>74</v>
      </c>
      <c r="AY967" s="147" t="s">
        <v>139</v>
      </c>
    </row>
    <row r="968" spans="2:65" s="13" customFormat="1">
      <c r="B968" s="152"/>
      <c r="D968" s="146" t="s">
        <v>148</v>
      </c>
      <c r="E968" s="153" t="s">
        <v>1</v>
      </c>
      <c r="F968" s="154" t="s">
        <v>427</v>
      </c>
      <c r="H968" s="155">
        <v>1.2</v>
      </c>
      <c r="I968" s="156"/>
      <c r="L968" s="152"/>
      <c r="M968" s="157"/>
      <c r="T968" s="158"/>
      <c r="AT968" s="153" t="s">
        <v>148</v>
      </c>
      <c r="AU968" s="153" t="s">
        <v>84</v>
      </c>
      <c r="AV968" s="13" t="s">
        <v>84</v>
      </c>
      <c r="AW968" s="13" t="s">
        <v>31</v>
      </c>
      <c r="AX968" s="13" t="s">
        <v>74</v>
      </c>
      <c r="AY968" s="153" t="s">
        <v>139</v>
      </c>
    </row>
    <row r="969" spans="2:65" s="12" customFormat="1">
      <c r="B969" s="145"/>
      <c r="D969" s="146" t="s">
        <v>148</v>
      </c>
      <c r="E969" s="147" t="s">
        <v>1</v>
      </c>
      <c r="F969" s="148" t="s">
        <v>428</v>
      </c>
      <c r="H969" s="147" t="s">
        <v>1</v>
      </c>
      <c r="I969" s="149"/>
      <c r="L969" s="145"/>
      <c r="M969" s="150"/>
      <c r="T969" s="151"/>
      <c r="AT969" s="147" t="s">
        <v>148</v>
      </c>
      <c r="AU969" s="147" t="s">
        <v>84</v>
      </c>
      <c r="AV969" s="12" t="s">
        <v>82</v>
      </c>
      <c r="AW969" s="12" t="s">
        <v>31</v>
      </c>
      <c r="AX969" s="12" t="s">
        <v>74</v>
      </c>
      <c r="AY969" s="147" t="s">
        <v>139</v>
      </c>
    </row>
    <row r="970" spans="2:65" s="13" customFormat="1">
      <c r="B970" s="152"/>
      <c r="D970" s="146" t="s">
        <v>148</v>
      </c>
      <c r="E970" s="153" t="s">
        <v>1</v>
      </c>
      <c r="F970" s="154" t="s">
        <v>429</v>
      </c>
      <c r="H970" s="155">
        <v>10.44</v>
      </c>
      <c r="I970" s="156"/>
      <c r="L970" s="152"/>
      <c r="M970" s="157"/>
      <c r="T970" s="158"/>
      <c r="AT970" s="153" t="s">
        <v>148</v>
      </c>
      <c r="AU970" s="153" t="s">
        <v>84</v>
      </c>
      <c r="AV970" s="13" t="s">
        <v>84</v>
      </c>
      <c r="AW970" s="13" t="s">
        <v>31</v>
      </c>
      <c r="AX970" s="13" t="s">
        <v>74</v>
      </c>
      <c r="AY970" s="153" t="s">
        <v>139</v>
      </c>
    </row>
    <row r="971" spans="2:65" s="12" customFormat="1">
      <c r="B971" s="145"/>
      <c r="D971" s="146" t="s">
        <v>148</v>
      </c>
      <c r="E971" s="147" t="s">
        <v>1</v>
      </c>
      <c r="F971" s="148" t="s">
        <v>430</v>
      </c>
      <c r="H971" s="147" t="s">
        <v>1</v>
      </c>
      <c r="I971" s="149"/>
      <c r="L971" s="145"/>
      <c r="M971" s="150"/>
      <c r="T971" s="151"/>
      <c r="AT971" s="147" t="s">
        <v>148</v>
      </c>
      <c r="AU971" s="147" t="s">
        <v>84</v>
      </c>
      <c r="AV971" s="12" t="s">
        <v>82</v>
      </c>
      <c r="AW971" s="12" t="s">
        <v>31</v>
      </c>
      <c r="AX971" s="12" t="s">
        <v>74</v>
      </c>
      <c r="AY971" s="147" t="s">
        <v>139</v>
      </c>
    </row>
    <row r="972" spans="2:65" s="13" customFormat="1">
      <c r="B972" s="152"/>
      <c r="D972" s="146" t="s">
        <v>148</v>
      </c>
      <c r="E972" s="153" t="s">
        <v>1</v>
      </c>
      <c r="F972" s="154" t="s">
        <v>431</v>
      </c>
      <c r="H972" s="155">
        <v>1.08</v>
      </c>
      <c r="I972" s="156"/>
      <c r="L972" s="152"/>
      <c r="M972" s="157"/>
      <c r="T972" s="158"/>
      <c r="AT972" s="153" t="s">
        <v>148</v>
      </c>
      <c r="AU972" s="153" t="s">
        <v>84</v>
      </c>
      <c r="AV972" s="13" t="s">
        <v>84</v>
      </c>
      <c r="AW972" s="13" t="s">
        <v>31</v>
      </c>
      <c r="AX972" s="13" t="s">
        <v>74</v>
      </c>
      <c r="AY972" s="153" t="s">
        <v>139</v>
      </c>
    </row>
    <row r="973" spans="2:65" s="12" customFormat="1">
      <c r="B973" s="145"/>
      <c r="D973" s="146" t="s">
        <v>148</v>
      </c>
      <c r="E973" s="147" t="s">
        <v>1</v>
      </c>
      <c r="F973" s="148" t="s">
        <v>432</v>
      </c>
      <c r="H973" s="147" t="s">
        <v>1</v>
      </c>
      <c r="I973" s="149"/>
      <c r="L973" s="145"/>
      <c r="M973" s="150"/>
      <c r="T973" s="151"/>
      <c r="AT973" s="147" t="s">
        <v>148</v>
      </c>
      <c r="AU973" s="147" t="s">
        <v>84</v>
      </c>
      <c r="AV973" s="12" t="s">
        <v>82</v>
      </c>
      <c r="AW973" s="12" t="s">
        <v>31</v>
      </c>
      <c r="AX973" s="12" t="s">
        <v>74</v>
      </c>
      <c r="AY973" s="147" t="s">
        <v>139</v>
      </c>
    </row>
    <row r="974" spans="2:65" s="13" customFormat="1">
      <c r="B974" s="152"/>
      <c r="D974" s="146" t="s">
        <v>148</v>
      </c>
      <c r="E974" s="153" t="s">
        <v>1</v>
      </c>
      <c r="F974" s="154" t="s">
        <v>433</v>
      </c>
      <c r="H974" s="155">
        <v>16.45</v>
      </c>
      <c r="I974" s="156"/>
      <c r="L974" s="152"/>
      <c r="M974" s="157"/>
      <c r="T974" s="158"/>
      <c r="AT974" s="153" t="s">
        <v>148</v>
      </c>
      <c r="AU974" s="153" t="s">
        <v>84</v>
      </c>
      <c r="AV974" s="13" t="s">
        <v>84</v>
      </c>
      <c r="AW974" s="13" t="s">
        <v>31</v>
      </c>
      <c r="AX974" s="13" t="s">
        <v>74</v>
      </c>
      <c r="AY974" s="153" t="s">
        <v>139</v>
      </c>
    </row>
    <row r="975" spans="2:65" s="12" customFormat="1">
      <c r="B975" s="145"/>
      <c r="D975" s="146" t="s">
        <v>148</v>
      </c>
      <c r="E975" s="147" t="s">
        <v>1</v>
      </c>
      <c r="F975" s="148" t="s">
        <v>434</v>
      </c>
      <c r="H975" s="147" t="s">
        <v>1</v>
      </c>
      <c r="I975" s="149"/>
      <c r="L975" s="145"/>
      <c r="M975" s="150"/>
      <c r="T975" s="151"/>
      <c r="AT975" s="147" t="s">
        <v>148</v>
      </c>
      <c r="AU975" s="147" t="s">
        <v>84</v>
      </c>
      <c r="AV975" s="12" t="s">
        <v>82</v>
      </c>
      <c r="AW975" s="12" t="s">
        <v>31</v>
      </c>
      <c r="AX975" s="12" t="s">
        <v>74</v>
      </c>
      <c r="AY975" s="147" t="s">
        <v>139</v>
      </c>
    </row>
    <row r="976" spans="2:65" s="13" customFormat="1">
      <c r="B976" s="152"/>
      <c r="D976" s="146" t="s">
        <v>148</v>
      </c>
      <c r="E976" s="153" t="s">
        <v>1</v>
      </c>
      <c r="F976" s="154" t="s">
        <v>435</v>
      </c>
      <c r="H976" s="155">
        <v>1.37</v>
      </c>
      <c r="I976" s="156"/>
      <c r="L976" s="152"/>
      <c r="M976" s="157"/>
      <c r="T976" s="158"/>
      <c r="AT976" s="153" t="s">
        <v>148</v>
      </c>
      <c r="AU976" s="153" t="s">
        <v>84</v>
      </c>
      <c r="AV976" s="13" t="s">
        <v>84</v>
      </c>
      <c r="AW976" s="13" t="s">
        <v>31</v>
      </c>
      <c r="AX976" s="13" t="s">
        <v>74</v>
      </c>
      <c r="AY976" s="153" t="s">
        <v>139</v>
      </c>
    </row>
    <row r="977" spans="2:65" s="12" customFormat="1">
      <c r="B977" s="145"/>
      <c r="D977" s="146" t="s">
        <v>148</v>
      </c>
      <c r="E977" s="147" t="s">
        <v>1</v>
      </c>
      <c r="F977" s="148" t="s">
        <v>436</v>
      </c>
      <c r="H977" s="147" t="s">
        <v>1</v>
      </c>
      <c r="I977" s="149"/>
      <c r="L977" s="145"/>
      <c r="M977" s="150"/>
      <c r="T977" s="151"/>
      <c r="AT977" s="147" t="s">
        <v>148</v>
      </c>
      <c r="AU977" s="147" t="s">
        <v>84</v>
      </c>
      <c r="AV977" s="12" t="s">
        <v>82</v>
      </c>
      <c r="AW977" s="12" t="s">
        <v>31</v>
      </c>
      <c r="AX977" s="12" t="s">
        <v>74</v>
      </c>
      <c r="AY977" s="147" t="s">
        <v>139</v>
      </c>
    </row>
    <row r="978" spans="2:65" s="13" customFormat="1">
      <c r="B978" s="152"/>
      <c r="D978" s="146" t="s">
        <v>148</v>
      </c>
      <c r="E978" s="153" t="s">
        <v>1</v>
      </c>
      <c r="F978" s="154" t="s">
        <v>437</v>
      </c>
      <c r="H978" s="155">
        <v>1.7</v>
      </c>
      <c r="I978" s="156"/>
      <c r="L978" s="152"/>
      <c r="M978" s="157"/>
      <c r="T978" s="158"/>
      <c r="AT978" s="153" t="s">
        <v>148</v>
      </c>
      <c r="AU978" s="153" t="s">
        <v>84</v>
      </c>
      <c r="AV978" s="13" t="s">
        <v>84</v>
      </c>
      <c r="AW978" s="13" t="s">
        <v>31</v>
      </c>
      <c r="AX978" s="13" t="s">
        <v>74</v>
      </c>
      <c r="AY978" s="153" t="s">
        <v>139</v>
      </c>
    </row>
    <row r="979" spans="2:65" s="14" customFormat="1">
      <c r="B979" s="159"/>
      <c r="D979" s="146" t="s">
        <v>148</v>
      </c>
      <c r="E979" s="160" t="s">
        <v>1</v>
      </c>
      <c r="F979" s="161" t="s">
        <v>170</v>
      </c>
      <c r="H979" s="162">
        <v>36.440000000000005</v>
      </c>
      <c r="I979" s="163"/>
      <c r="L979" s="159"/>
      <c r="M979" s="164"/>
      <c r="T979" s="165"/>
      <c r="AT979" s="160" t="s">
        <v>148</v>
      </c>
      <c r="AU979" s="160" t="s">
        <v>84</v>
      </c>
      <c r="AV979" s="14" t="s">
        <v>146</v>
      </c>
      <c r="AW979" s="14" t="s">
        <v>31</v>
      </c>
      <c r="AX979" s="14" t="s">
        <v>82</v>
      </c>
      <c r="AY979" s="160" t="s">
        <v>139</v>
      </c>
    </row>
    <row r="980" spans="2:65" s="1" customFormat="1" ht="16.5" customHeight="1">
      <c r="B980" s="32"/>
      <c r="C980" s="166" t="s">
        <v>1102</v>
      </c>
      <c r="D980" s="166" t="s">
        <v>218</v>
      </c>
      <c r="E980" s="167" t="s">
        <v>1103</v>
      </c>
      <c r="F980" s="168" t="s">
        <v>1104</v>
      </c>
      <c r="G980" s="169" t="s">
        <v>144</v>
      </c>
      <c r="H980" s="170">
        <v>40.084000000000003</v>
      </c>
      <c r="I980" s="171"/>
      <c r="J980" s="172">
        <f>ROUND(I980*H980,2)</f>
        <v>0</v>
      </c>
      <c r="K980" s="168" t="s">
        <v>1</v>
      </c>
      <c r="L980" s="173"/>
      <c r="M980" s="174" t="s">
        <v>1</v>
      </c>
      <c r="N980" s="175" t="s">
        <v>39</v>
      </c>
      <c r="P980" s="141">
        <f>O980*H980</f>
        <v>0</v>
      </c>
      <c r="Q980" s="141">
        <v>1.6E-2</v>
      </c>
      <c r="R980" s="141">
        <f>Q980*H980</f>
        <v>0.64134400000000003</v>
      </c>
      <c r="S980" s="141">
        <v>0</v>
      </c>
      <c r="T980" s="142">
        <f>S980*H980</f>
        <v>0</v>
      </c>
      <c r="AR980" s="143" t="s">
        <v>310</v>
      </c>
      <c r="AT980" s="143" t="s">
        <v>218</v>
      </c>
      <c r="AU980" s="143" t="s">
        <v>84</v>
      </c>
      <c r="AY980" s="17" t="s">
        <v>139</v>
      </c>
      <c r="BE980" s="144">
        <f>IF(N980="základní",J980,0)</f>
        <v>0</v>
      </c>
      <c r="BF980" s="144">
        <f>IF(N980="snížená",J980,0)</f>
        <v>0</v>
      </c>
      <c r="BG980" s="144">
        <f>IF(N980="zákl. přenesená",J980,0)</f>
        <v>0</v>
      </c>
      <c r="BH980" s="144">
        <f>IF(N980="sníž. přenesená",J980,0)</f>
        <v>0</v>
      </c>
      <c r="BI980" s="144">
        <f>IF(N980="nulová",J980,0)</f>
        <v>0</v>
      </c>
      <c r="BJ980" s="17" t="s">
        <v>82</v>
      </c>
      <c r="BK980" s="144">
        <f>ROUND(I980*H980,2)</f>
        <v>0</v>
      </c>
      <c r="BL980" s="17" t="s">
        <v>230</v>
      </c>
      <c r="BM980" s="143" t="s">
        <v>1105</v>
      </c>
    </row>
    <row r="981" spans="2:65" s="13" customFormat="1">
      <c r="B981" s="152"/>
      <c r="D981" s="146" t="s">
        <v>148</v>
      </c>
      <c r="F981" s="154" t="s">
        <v>1106</v>
      </c>
      <c r="H981" s="155">
        <v>40.084000000000003</v>
      </c>
      <c r="I981" s="156"/>
      <c r="L981" s="152"/>
      <c r="M981" s="157"/>
      <c r="T981" s="158"/>
      <c r="AT981" s="153" t="s">
        <v>148</v>
      </c>
      <c r="AU981" s="153" t="s">
        <v>84</v>
      </c>
      <c r="AV981" s="13" t="s">
        <v>84</v>
      </c>
      <c r="AW981" s="13" t="s">
        <v>4</v>
      </c>
      <c r="AX981" s="13" t="s">
        <v>82</v>
      </c>
      <c r="AY981" s="153" t="s">
        <v>139</v>
      </c>
    </row>
    <row r="982" spans="2:65" s="1" customFormat="1" ht="24.2" customHeight="1">
      <c r="B982" s="32"/>
      <c r="C982" s="132" t="s">
        <v>1107</v>
      </c>
      <c r="D982" s="132" t="s">
        <v>141</v>
      </c>
      <c r="E982" s="133" t="s">
        <v>1108</v>
      </c>
      <c r="F982" s="134" t="s">
        <v>1109</v>
      </c>
      <c r="G982" s="135" t="s">
        <v>144</v>
      </c>
      <c r="H982" s="136">
        <v>9.5500000000000007</v>
      </c>
      <c r="I982" s="137"/>
      <c r="J982" s="138">
        <f>ROUND(I982*H982,2)</f>
        <v>0</v>
      </c>
      <c r="K982" s="134" t="s">
        <v>145</v>
      </c>
      <c r="L982" s="32"/>
      <c r="M982" s="139" t="s">
        <v>1</v>
      </c>
      <c r="N982" s="140" t="s">
        <v>39</v>
      </c>
      <c r="P982" s="141">
        <f>O982*H982</f>
        <v>0</v>
      </c>
      <c r="Q982" s="141">
        <v>0</v>
      </c>
      <c r="R982" s="141">
        <f>Q982*H982</f>
        <v>0</v>
      </c>
      <c r="S982" s="141">
        <v>0</v>
      </c>
      <c r="T982" s="142">
        <f>S982*H982</f>
        <v>0</v>
      </c>
      <c r="AR982" s="143" t="s">
        <v>230</v>
      </c>
      <c r="AT982" s="143" t="s">
        <v>141</v>
      </c>
      <c r="AU982" s="143" t="s">
        <v>84</v>
      </c>
      <c r="AY982" s="17" t="s">
        <v>139</v>
      </c>
      <c r="BE982" s="144">
        <f>IF(N982="základní",J982,0)</f>
        <v>0</v>
      </c>
      <c r="BF982" s="144">
        <f>IF(N982="snížená",J982,0)</f>
        <v>0</v>
      </c>
      <c r="BG982" s="144">
        <f>IF(N982="zákl. přenesená",J982,0)</f>
        <v>0</v>
      </c>
      <c r="BH982" s="144">
        <f>IF(N982="sníž. přenesená",J982,0)</f>
        <v>0</v>
      </c>
      <c r="BI982" s="144">
        <f>IF(N982="nulová",J982,0)</f>
        <v>0</v>
      </c>
      <c r="BJ982" s="17" t="s">
        <v>82</v>
      </c>
      <c r="BK982" s="144">
        <f>ROUND(I982*H982,2)</f>
        <v>0</v>
      </c>
      <c r="BL982" s="17" t="s">
        <v>230</v>
      </c>
      <c r="BM982" s="143" t="s">
        <v>1110</v>
      </c>
    </row>
    <row r="983" spans="2:65" s="12" customFormat="1">
      <c r="B983" s="145"/>
      <c r="D983" s="146" t="s">
        <v>148</v>
      </c>
      <c r="E983" s="147" t="s">
        <v>1</v>
      </c>
      <c r="F983" s="148" t="s">
        <v>422</v>
      </c>
      <c r="H983" s="147" t="s">
        <v>1</v>
      </c>
      <c r="I983" s="149"/>
      <c r="L983" s="145"/>
      <c r="M983" s="150"/>
      <c r="T983" s="151"/>
      <c r="AT983" s="147" t="s">
        <v>148</v>
      </c>
      <c r="AU983" s="147" t="s">
        <v>84</v>
      </c>
      <c r="AV983" s="12" t="s">
        <v>82</v>
      </c>
      <c r="AW983" s="12" t="s">
        <v>31</v>
      </c>
      <c r="AX983" s="12" t="s">
        <v>74</v>
      </c>
      <c r="AY983" s="147" t="s">
        <v>139</v>
      </c>
    </row>
    <row r="984" spans="2:65" s="13" customFormat="1">
      <c r="B984" s="152"/>
      <c r="D984" s="146" t="s">
        <v>148</v>
      </c>
      <c r="E984" s="153" t="s">
        <v>1</v>
      </c>
      <c r="F984" s="154" t="s">
        <v>423</v>
      </c>
      <c r="H984" s="155">
        <v>2.25</v>
      </c>
      <c r="I984" s="156"/>
      <c r="L984" s="152"/>
      <c r="M984" s="157"/>
      <c r="T984" s="158"/>
      <c r="AT984" s="153" t="s">
        <v>148</v>
      </c>
      <c r="AU984" s="153" t="s">
        <v>84</v>
      </c>
      <c r="AV984" s="13" t="s">
        <v>84</v>
      </c>
      <c r="AW984" s="13" t="s">
        <v>31</v>
      </c>
      <c r="AX984" s="13" t="s">
        <v>74</v>
      </c>
      <c r="AY984" s="153" t="s">
        <v>139</v>
      </c>
    </row>
    <row r="985" spans="2:65" s="12" customFormat="1">
      <c r="B985" s="145"/>
      <c r="D985" s="146" t="s">
        <v>148</v>
      </c>
      <c r="E985" s="147" t="s">
        <v>1</v>
      </c>
      <c r="F985" s="148" t="s">
        <v>424</v>
      </c>
      <c r="H985" s="147" t="s">
        <v>1</v>
      </c>
      <c r="I985" s="149"/>
      <c r="L985" s="145"/>
      <c r="M985" s="150"/>
      <c r="T985" s="151"/>
      <c r="AT985" s="147" t="s">
        <v>148</v>
      </c>
      <c r="AU985" s="147" t="s">
        <v>84</v>
      </c>
      <c r="AV985" s="12" t="s">
        <v>82</v>
      </c>
      <c r="AW985" s="12" t="s">
        <v>31</v>
      </c>
      <c r="AX985" s="12" t="s">
        <v>74</v>
      </c>
      <c r="AY985" s="147" t="s">
        <v>139</v>
      </c>
    </row>
    <row r="986" spans="2:65" s="13" customFormat="1">
      <c r="B986" s="152"/>
      <c r="D986" s="146" t="s">
        <v>148</v>
      </c>
      <c r="E986" s="153" t="s">
        <v>1</v>
      </c>
      <c r="F986" s="154" t="s">
        <v>425</v>
      </c>
      <c r="H986" s="155">
        <v>1.95</v>
      </c>
      <c r="I986" s="156"/>
      <c r="L986" s="152"/>
      <c r="M986" s="157"/>
      <c r="T986" s="158"/>
      <c r="AT986" s="153" t="s">
        <v>148</v>
      </c>
      <c r="AU986" s="153" t="s">
        <v>84</v>
      </c>
      <c r="AV986" s="13" t="s">
        <v>84</v>
      </c>
      <c r="AW986" s="13" t="s">
        <v>31</v>
      </c>
      <c r="AX986" s="13" t="s">
        <v>74</v>
      </c>
      <c r="AY986" s="153" t="s">
        <v>139</v>
      </c>
    </row>
    <row r="987" spans="2:65" s="12" customFormat="1">
      <c r="B987" s="145"/>
      <c r="D987" s="146" t="s">
        <v>148</v>
      </c>
      <c r="E987" s="147" t="s">
        <v>1</v>
      </c>
      <c r="F987" s="148" t="s">
        <v>426</v>
      </c>
      <c r="H987" s="147" t="s">
        <v>1</v>
      </c>
      <c r="I987" s="149"/>
      <c r="L987" s="145"/>
      <c r="M987" s="150"/>
      <c r="T987" s="151"/>
      <c r="AT987" s="147" t="s">
        <v>148</v>
      </c>
      <c r="AU987" s="147" t="s">
        <v>84</v>
      </c>
      <c r="AV987" s="12" t="s">
        <v>82</v>
      </c>
      <c r="AW987" s="12" t="s">
        <v>31</v>
      </c>
      <c r="AX987" s="12" t="s">
        <v>74</v>
      </c>
      <c r="AY987" s="147" t="s">
        <v>139</v>
      </c>
    </row>
    <row r="988" spans="2:65" s="13" customFormat="1">
      <c r="B988" s="152"/>
      <c r="D988" s="146" t="s">
        <v>148</v>
      </c>
      <c r="E988" s="153" t="s">
        <v>1</v>
      </c>
      <c r="F988" s="154" t="s">
        <v>427</v>
      </c>
      <c r="H988" s="155">
        <v>1.2</v>
      </c>
      <c r="I988" s="156"/>
      <c r="L988" s="152"/>
      <c r="M988" s="157"/>
      <c r="T988" s="158"/>
      <c r="AT988" s="153" t="s">
        <v>148</v>
      </c>
      <c r="AU988" s="153" t="s">
        <v>84</v>
      </c>
      <c r="AV988" s="13" t="s">
        <v>84</v>
      </c>
      <c r="AW988" s="13" t="s">
        <v>31</v>
      </c>
      <c r="AX988" s="13" t="s">
        <v>74</v>
      </c>
      <c r="AY988" s="153" t="s">
        <v>139</v>
      </c>
    </row>
    <row r="989" spans="2:65" s="12" customFormat="1">
      <c r="B989" s="145"/>
      <c r="D989" s="146" t="s">
        <v>148</v>
      </c>
      <c r="E989" s="147" t="s">
        <v>1</v>
      </c>
      <c r="F989" s="148" t="s">
        <v>430</v>
      </c>
      <c r="H989" s="147" t="s">
        <v>1</v>
      </c>
      <c r="I989" s="149"/>
      <c r="L989" s="145"/>
      <c r="M989" s="150"/>
      <c r="T989" s="151"/>
      <c r="AT989" s="147" t="s">
        <v>148</v>
      </c>
      <c r="AU989" s="147" t="s">
        <v>84</v>
      </c>
      <c r="AV989" s="12" t="s">
        <v>82</v>
      </c>
      <c r="AW989" s="12" t="s">
        <v>31</v>
      </c>
      <c r="AX989" s="12" t="s">
        <v>74</v>
      </c>
      <c r="AY989" s="147" t="s">
        <v>139</v>
      </c>
    </row>
    <row r="990" spans="2:65" s="13" customFormat="1">
      <c r="B990" s="152"/>
      <c r="D990" s="146" t="s">
        <v>148</v>
      </c>
      <c r="E990" s="153" t="s">
        <v>1</v>
      </c>
      <c r="F990" s="154" t="s">
        <v>431</v>
      </c>
      <c r="H990" s="155">
        <v>1.08</v>
      </c>
      <c r="I990" s="156"/>
      <c r="L990" s="152"/>
      <c r="M990" s="157"/>
      <c r="T990" s="158"/>
      <c r="AT990" s="153" t="s">
        <v>148</v>
      </c>
      <c r="AU990" s="153" t="s">
        <v>84</v>
      </c>
      <c r="AV990" s="13" t="s">
        <v>84</v>
      </c>
      <c r="AW990" s="13" t="s">
        <v>31</v>
      </c>
      <c r="AX990" s="13" t="s">
        <v>74</v>
      </c>
      <c r="AY990" s="153" t="s">
        <v>139</v>
      </c>
    </row>
    <row r="991" spans="2:65" s="12" customFormat="1">
      <c r="B991" s="145"/>
      <c r="D991" s="146" t="s">
        <v>148</v>
      </c>
      <c r="E991" s="147" t="s">
        <v>1</v>
      </c>
      <c r="F991" s="148" t="s">
        <v>434</v>
      </c>
      <c r="H991" s="147" t="s">
        <v>1</v>
      </c>
      <c r="I991" s="149"/>
      <c r="L991" s="145"/>
      <c r="M991" s="150"/>
      <c r="T991" s="151"/>
      <c r="AT991" s="147" t="s">
        <v>148</v>
      </c>
      <c r="AU991" s="147" t="s">
        <v>84</v>
      </c>
      <c r="AV991" s="12" t="s">
        <v>82</v>
      </c>
      <c r="AW991" s="12" t="s">
        <v>31</v>
      </c>
      <c r="AX991" s="12" t="s">
        <v>74</v>
      </c>
      <c r="AY991" s="147" t="s">
        <v>139</v>
      </c>
    </row>
    <row r="992" spans="2:65" s="13" customFormat="1">
      <c r="B992" s="152"/>
      <c r="D992" s="146" t="s">
        <v>148</v>
      </c>
      <c r="E992" s="153" t="s">
        <v>1</v>
      </c>
      <c r="F992" s="154" t="s">
        <v>435</v>
      </c>
      <c r="H992" s="155">
        <v>1.37</v>
      </c>
      <c r="I992" s="156"/>
      <c r="L992" s="152"/>
      <c r="M992" s="157"/>
      <c r="T992" s="158"/>
      <c r="AT992" s="153" t="s">
        <v>148</v>
      </c>
      <c r="AU992" s="153" t="s">
        <v>84</v>
      </c>
      <c r="AV992" s="13" t="s">
        <v>84</v>
      </c>
      <c r="AW992" s="13" t="s">
        <v>31</v>
      </c>
      <c r="AX992" s="13" t="s">
        <v>74</v>
      </c>
      <c r="AY992" s="153" t="s">
        <v>139</v>
      </c>
    </row>
    <row r="993" spans="2:65" s="12" customFormat="1">
      <c r="B993" s="145"/>
      <c r="D993" s="146" t="s">
        <v>148</v>
      </c>
      <c r="E993" s="147" t="s">
        <v>1</v>
      </c>
      <c r="F993" s="148" t="s">
        <v>436</v>
      </c>
      <c r="H993" s="147" t="s">
        <v>1</v>
      </c>
      <c r="I993" s="149"/>
      <c r="L993" s="145"/>
      <c r="M993" s="150"/>
      <c r="T993" s="151"/>
      <c r="AT993" s="147" t="s">
        <v>148</v>
      </c>
      <c r="AU993" s="147" t="s">
        <v>84</v>
      </c>
      <c r="AV993" s="12" t="s">
        <v>82</v>
      </c>
      <c r="AW993" s="12" t="s">
        <v>31</v>
      </c>
      <c r="AX993" s="12" t="s">
        <v>74</v>
      </c>
      <c r="AY993" s="147" t="s">
        <v>139</v>
      </c>
    </row>
    <row r="994" spans="2:65" s="13" customFormat="1">
      <c r="B994" s="152"/>
      <c r="D994" s="146" t="s">
        <v>148</v>
      </c>
      <c r="E994" s="153" t="s">
        <v>1</v>
      </c>
      <c r="F994" s="154" t="s">
        <v>437</v>
      </c>
      <c r="H994" s="155">
        <v>1.7</v>
      </c>
      <c r="I994" s="156"/>
      <c r="L994" s="152"/>
      <c r="M994" s="157"/>
      <c r="T994" s="158"/>
      <c r="AT994" s="153" t="s">
        <v>148</v>
      </c>
      <c r="AU994" s="153" t="s">
        <v>84</v>
      </c>
      <c r="AV994" s="13" t="s">
        <v>84</v>
      </c>
      <c r="AW994" s="13" t="s">
        <v>31</v>
      </c>
      <c r="AX994" s="13" t="s">
        <v>74</v>
      </c>
      <c r="AY994" s="153" t="s">
        <v>139</v>
      </c>
    </row>
    <row r="995" spans="2:65" s="14" customFormat="1">
      <c r="B995" s="159"/>
      <c r="D995" s="146" t="s">
        <v>148</v>
      </c>
      <c r="E995" s="160" t="s">
        <v>1</v>
      </c>
      <c r="F995" s="161" t="s">
        <v>170</v>
      </c>
      <c r="H995" s="162">
        <v>9.5500000000000007</v>
      </c>
      <c r="I995" s="163"/>
      <c r="L995" s="159"/>
      <c r="M995" s="164"/>
      <c r="T995" s="165"/>
      <c r="AT995" s="160" t="s">
        <v>148</v>
      </c>
      <c r="AU995" s="160" t="s">
        <v>84</v>
      </c>
      <c r="AV995" s="14" t="s">
        <v>146</v>
      </c>
      <c r="AW995" s="14" t="s">
        <v>31</v>
      </c>
      <c r="AX995" s="14" t="s">
        <v>82</v>
      </c>
      <c r="AY995" s="160" t="s">
        <v>139</v>
      </c>
    </row>
    <row r="996" spans="2:65" s="1" customFormat="1" ht="24.2" customHeight="1">
      <c r="B996" s="32"/>
      <c r="C996" s="132" t="s">
        <v>1111</v>
      </c>
      <c r="D996" s="132" t="s">
        <v>141</v>
      </c>
      <c r="E996" s="133" t="s">
        <v>1112</v>
      </c>
      <c r="F996" s="134" t="s">
        <v>1113</v>
      </c>
      <c r="G996" s="135" t="s">
        <v>144</v>
      </c>
      <c r="H996" s="136">
        <v>11.81</v>
      </c>
      <c r="I996" s="137"/>
      <c r="J996" s="138">
        <f>ROUND(I996*H996,2)</f>
        <v>0</v>
      </c>
      <c r="K996" s="134" t="s">
        <v>145</v>
      </c>
      <c r="L996" s="32"/>
      <c r="M996" s="139" t="s">
        <v>1</v>
      </c>
      <c r="N996" s="140" t="s">
        <v>39</v>
      </c>
      <c r="P996" s="141">
        <f>O996*H996</f>
        <v>0</v>
      </c>
      <c r="Q996" s="141">
        <v>1.5E-3</v>
      </c>
      <c r="R996" s="141">
        <f>Q996*H996</f>
        <v>1.7715000000000002E-2</v>
      </c>
      <c r="S996" s="141">
        <v>0</v>
      </c>
      <c r="T996" s="142">
        <f>S996*H996</f>
        <v>0</v>
      </c>
      <c r="AR996" s="143" t="s">
        <v>230</v>
      </c>
      <c r="AT996" s="143" t="s">
        <v>141</v>
      </c>
      <c r="AU996" s="143" t="s">
        <v>84</v>
      </c>
      <c r="AY996" s="17" t="s">
        <v>139</v>
      </c>
      <c r="BE996" s="144">
        <f>IF(N996="základní",J996,0)</f>
        <v>0</v>
      </c>
      <c r="BF996" s="144">
        <f>IF(N996="snížená",J996,0)</f>
        <v>0</v>
      </c>
      <c r="BG996" s="144">
        <f>IF(N996="zákl. přenesená",J996,0)</f>
        <v>0</v>
      </c>
      <c r="BH996" s="144">
        <f>IF(N996="sníž. přenesená",J996,0)</f>
        <v>0</v>
      </c>
      <c r="BI996" s="144">
        <f>IF(N996="nulová",J996,0)</f>
        <v>0</v>
      </c>
      <c r="BJ996" s="17" t="s">
        <v>82</v>
      </c>
      <c r="BK996" s="144">
        <f>ROUND(I996*H996,2)</f>
        <v>0</v>
      </c>
      <c r="BL996" s="17" t="s">
        <v>230</v>
      </c>
      <c r="BM996" s="143" t="s">
        <v>1114</v>
      </c>
    </row>
    <row r="997" spans="2:65" s="12" customFormat="1">
      <c r="B997" s="145"/>
      <c r="D997" s="146" t="s">
        <v>148</v>
      </c>
      <c r="E997" s="147" t="s">
        <v>1</v>
      </c>
      <c r="F997" s="148" t="s">
        <v>428</v>
      </c>
      <c r="H997" s="147" t="s">
        <v>1</v>
      </c>
      <c r="I997" s="149"/>
      <c r="L997" s="145"/>
      <c r="M997" s="150"/>
      <c r="T997" s="151"/>
      <c r="AT997" s="147" t="s">
        <v>148</v>
      </c>
      <c r="AU997" s="147" t="s">
        <v>84</v>
      </c>
      <c r="AV997" s="12" t="s">
        <v>82</v>
      </c>
      <c r="AW997" s="12" t="s">
        <v>31</v>
      </c>
      <c r="AX997" s="12" t="s">
        <v>74</v>
      </c>
      <c r="AY997" s="147" t="s">
        <v>139</v>
      </c>
    </row>
    <row r="998" spans="2:65" s="13" customFormat="1">
      <c r="B998" s="152"/>
      <c r="D998" s="146" t="s">
        <v>148</v>
      </c>
      <c r="E998" s="153" t="s">
        <v>1</v>
      </c>
      <c r="F998" s="154" t="s">
        <v>429</v>
      </c>
      <c r="H998" s="155">
        <v>10.44</v>
      </c>
      <c r="I998" s="156"/>
      <c r="L998" s="152"/>
      <c r="M998" s="157"/>
      <c r="T998" s="158"/>
      <c r="AT998" s="153" t="s">
        <v>148</v>
      </c>
      <c r="AU998" s="153" t="s">
        <v>84</v>
      </c>
      <c r="AV998" s="13" t="s">
        <v>84</v>
      </c>
      <c r="AW998" s="13" t="s">
        <v>31</v>
      </c>
      <c r="AX998" s="13" t="s">
        <v>74</v>
      </c>
      <c r="AY998" s="153" t="s">
        <v>139</v>
      </c>
    </row>
    <row r="999" spans="2:65" s="12" customFormat="1">
      <c r="B999" s="145"/>
      <c r="D999" s="146" t="s">
        <v>148</v>
      </c>
      <c r="E999" s="147" t="s">
        <v>1</v>
      </c>
      <c r="F999" s="148" t="s">
        <v>434</v>
      </c>
      <c r="H999" s="147" t="s">
        <v>1</v>
      </c>
      <c r="I999" s="149"/>
      <c r="L999" s="145"/>
      <c r="M999" s="150"/>
      <c r="T999" s="151"/>
      <c r="AT999" s="147" t="s">
        <v>148</v>
      </c>
      <c r="AU999" s="147" t="s">
        <v>84</v>
      </c>
      <c r="AV999" s="12" t="s">
        <v>82</v>
      </c>
      <c r="AW999" s="12" t="s">
        <v>31</v>
      </c>
      <c r="AX999" s="12" t="s">
        <v>74</v>
      </c>
      <c r="AY999" s="147" t="s">
        <v>139</v>
      </c>
    </row>
    <row r="1000" spans="2:65" s="13" customFormat="1">
      <c r="B1000" s="152"/>
      <c r="D1000" s="146" t="s">
        <v>148</v>
      </c>
      <c r="E1000" s="153" t="s">
        <v>1</v>
      </c>
      <c r="F1000" s="154" t="s">
        <v>435</v>
      </c>
      <c r="H1000" s="155">
        <v>1.37</v>
      </c>
      <c r="I1000" s="156"/>
      <c r="L1000" s="152"/>
      <c r="M1000" s="157"/>
      <c r="T1000" s="158"/>
      <c r="AT1000" s="153" t="s">
        <v>148</v>
      </c>
      <c r="AU1000" s="153" t="s">
        <v>84</v>
      </c>
      <c r="AV1000" s="13" t="s">
        <v>84</v>
      </c>
      <c r="AW1000" s="13" t="s">
        <v>31</v>
      </c>
      <c r="AX1000" s="13" t="s">
        <v>74</v>
      </c>
      <c r="AY1000" s="153" t="s">
        <v>139</v>
      </c>
    </row>
    <row r="1001" spans="2:65" s="14" customFormat="1">
      <c r="B1001" s="159"/>
      <c r="D1001" s="146" t="s">
        <v>148</v>
      </c>
      <c r="E1001" s="160" t="s">
        <v>1</v>
      </c>
      <c r="F1001" s="161" t="s">
        <v>170</v>
      </c>
      <c r="H1001" s="162">
        <v>11.81</v>
      </c>
      <c r="I1001" s="163"/>
      <c r="L1001" s="159"/>
      <c r="M1001" s="164"/>
      <c r="T1001" s="165"/>
      <c r="AT1001" s="160" t="s">
        <v>148</v>
      </c>
      <c r="AU1001" s="160" t="s">
        <v>84</v>
      </c>
      <c r="AV1001" s="14" t="s">
        <v>146</v>
      </c>
      <c r="AW1001" s="14" t="s">
        <v>31</v>
      </c>
      <c r="AX1001" s="14" t="s">
        <v>82</v>
      </c>
      <c r="AY1001" s="160" t="s">
        <v>139</v>
      </c>
    </row>
    <row r="1002" spans="2:65" s="1" customFormat="1" ht="16.5" customHeight="1">
      <c r="B1002" s="32"/>
      <c r="C1002" s="132" t="s">
        <v>1115</v>
      </c>
      <c r="D1002" s="132" t="s">
        <v>141</v>
      </c>
      <c r="E1002" s="133" t="s">
        <v>1116</v>
      </c>
      <c r="F1002" s="134" t="s">
        <v>1117</v>
      </c>
      <c r="G1002" s="135" t="s">
        <v>159</v>
      </c>
      <c r="H1002" s="136">
        <v>40</v>
      </c>
      <c r="I1002" s="137"/>
      <c r="J1002" s="138">
        <f>ROUND(I1002*H1002,2)</f>
        <v>0</v>
      </c>
      <c r="K1002" s="134" t="s">
        <v>145</v>
      </c>
      <c r="L1002" s="32"/>
      <c r="M1002" s="139" t="s">
        <v>1</v>
      </c>
      <c r="N1002" s="140" t="s">
        <v>39</v>
      </c>
      <c r="P1002" s="141">
        <f>O1002*H1002</f>
        <v>0</v>
      </c>
      <c r="Q1002" s="141">
        <v>3.0000000000000001E-5</v>
      </c>
      <c r="R1002" s="141">
        <f>Q1002*H1002</f>
        <v>1.2000000000000001E-3</v>
      </c>
      <c r="S1002" s="141">
        <v>0</v>
      </c>
      <c r="T1002" s="142">
        <f>S1002*H1002</f>
        <v>0</v>
      </c>
      <c r="AR1002" s="143" t="s">
        <v>230</v>
      </c>
      <c r="AT1002" s="143" t="s">
        <v>141</v>
      </c>
      <c r="AU1002" s="143" t="s">
        <v>84</v>
      </c>
      <c r="AY1002" s="17" t="s">
        <v>139</v>
      </c>
      <c r="BE1002" s="144">
        <f>IF(N1002="základní",J1002,0)</f>
        <v>0</v>
      </c>
      <c r="BF1002" s="144">
        <f>IF(N1002="snížená",J1002,0)</f>
        <v>0</v>
      </c>
      <c r="BG1002" s="144">
        <f>IF(N1002="zákl. přenesená",J1002,0)</f>
        <v>0</v>
      </c>
      <c r="BH1002" s="144">
        <f>IF(N1002="sníž. přenesená",J1002,0)</f>
        <v>0</v>
      </c>
      <c r="BI1002" s="144">
        <f>IF(N1002="nulová",J1002,0)</f>
        <v>0</v>
      </c>
      <c r="BJ1002" s="17" t="s">
        <v>82</v>
      </c>
      <c r="BK1002" s="144">
        <f>ROUND(I1002*H1002,2)</f>
        <v>0</v>
      </c>
      <c r="BL1002" s="17" t="s">
        <v>230</v>
      </c>
      <c r="BM1002" s="143" t="s">
        <v>1118</v>
      </c>
    </row>
    <row r="1003" spans="2:65" s="1" customFormat="1" ht="16.5" customHeight="1">
      <c r="B1003" s="32"/>
      <c r="C1003" s="132" t="s">
        <v>1119</v>
      </c>
      <c r="D1003" s="132" t="s">
        <v>141</v>
      </c>
      <c r="E1003" s="133" t="s">
        <v>1120</v>
      </c>
      <c r="F1003" s="134" t="s">
        <v>1121</v>
      </c>
      <c r="G1003" s="135" t="s">
        <v>253</v>
      </c>
      <c r="H1003" s="136">
        <v>10</v>
      </c>
      <c r="I1003" s="137"/>
      <c r="J1003" s="138">
        <f>ROUND(I1003*H1003,2)</f>
        <v>0</v>
      </c>
      <c r="K1003" s="134" t="s">
        <v>145</v>
      </c>
      <c r="L1003" s="32"/>
      <c r="M1003" s="139" t="s">
        <v>1</v>
      </c>
      <c r="N1003" s="140" t="s">
        <v>39</v>
      </c>
      <c r="P1003" s="141">
        <f>O1003*H1003</f>
        <v>0</v>
      </c>
      <c r="Q1003" s="141">
        <v>2.1000000000000001E-4</v>
      </c>
      <c r="R1003" s="141">
        <f>Q1003*H1003</f>
        <v>2.1000000000000003E-3</v>
      </c>
      <c r="S1003" s="141">
        <v>0</v>
      </c>
      <c r="T1003" s="142">
        <f>S1003*H1003</f>
        <v>0</v>
      </c>
      <c r="AR1003" s="143" t="s">
        <v>230</v>
      </c>
      <c r="AT1003" s="143" t="s">
        <v>141</v>
      </c>
      <c r="AU1003" s="143" t="s">
        <v>84</v>
      </c>
      <c r="AY1003" s="17" t="s">
        <v>139</v>
      </c>
      <c r="BE1003" s="144">
        <f>IF(N1003="základní",J1003,0)</f>
        <v>0</v>
      </c>
      <c r="BF1003" s="144">
        <f>IF(N1003="snížená",J1003,0)</f>
        <v>0</v>
      </c>
      <c r="BG1003" s="144">
        <f>IF(N1003="zákl. přenesená",J1003,0)</f>
        <v>0</v>
      </c>
      <c r="BH1003" s="144">
        <f>IF(N1003="sníž. přenesená",J1003,0)</f>
        <v>0</v>
      </c>
      <c r="BI1003" s="144">
        <f>IF(N1003="nulová",J1003,0)</f>
        <v>0</v>
      </c>
      <c r="BJ1003" s="17" t="s">
        <v>82</v>
      </c>
      <c r="BK1003" s="144">
        <f>ROUND(I1003*H1003,2)</f>
        <v>0</v>
      </c>
      <c r="BL1003" s="17" t="s">
        <v>230</v>
      </c>
      <c r="BM1003" s="143" t="s">
        <v>1122</v>
      </c>
    </row>
    <row r="1004" spans="2:65" s="12" customFormat="1">
      <c r="B1004" s="145"/>
      <c r="D1004" s="146" t="s">
        <v>148</v>
      </c>
      <c r="E1004" s="147" t="s">
        <v>1</v>
      </c>
      <c r="F1004" s="148" t="s">
        <v>428</v>
      </c>
      <c r="H1004" s="147" t="s">
        <v>1</v>
      </c>
      <c r="I1004" s="149"/>
      <c r="L1004" s="145"/>
      <c r="M1004" s="150"/>
      <c r="T1004" s="151"/>
      <c r="AT1004" s="147" t="s">
        <v>148</v>
      </c>
      <c r="AU1004" s="147" t="s">
        <v>84</v>
      </c>
      <c r="AV1004" s="12" t="s">
        <v>82</v>
      </c>
      <c r="AW1004" s="12" t="s">
        <v>31</v>
      </c>
      <c r="AX1004" s="12" t="s">
        <v>74</v>
      </c>
      <c r="AY1004" s="147" t="s">
        <v>139</v>
      </c>
    </row>
    <row r="1005" spans="2:65" s="13" customFormat="1">
      <c r="B1005" s="152"/>
      <c r="D1005" s="146" t="s">
        <v>148</v>
      </c>
      <c r="E1005" s="153" t="s">
        <v>1</v>
      </c>
      <c r="F1005" s="154" t="s">
        <v>176</v>
      </c>
      <c r="H1005" s="155">
        <v>6</v>
      </c>
      <c r="I1005" s="156"/>
      <c r="L1005" s="152"/>
      <c r="M1005" s="157"/>
      <c r="T1005" s="158"/>
      <c r="AT1005" s="153" t="s">
        <v>148</v>
      </c>
      <c r="AU1005" s="153" t="s">
        <v>84</v>
      </c>
      <c r="AV1005" s="13" t="s">
        <v>84</v>
      </c>
      <c r="AW1005" s="13" t="s">
        <v>31</v>
      </c>
      <c r="AX1005" s="13" t="s">
        <v>74</v>
      </c>
      <c r="AY1005" s="153" t="s">
        <v>139</v>
      </c>
    </row>
    <row r="1006" spans="2:65" s="12" customFormat="1">
      <c r="B1006" s="145"/>
      <c r="D1006" s="146" t="s">
        <v>148</v>
      </c>
      <c r="E1006" s="147" t="s">
        <v>1</v>
      </c>
      <c r="F1006" s="148" t="s">
        <v>434</v>
      </c>
      <c r="H1006" s="147" t="s">
        <v>1</v>
      </c>
      <c r="I1006" s="149"/>
      <c r="L1006" s="145"/>
      <c r="M1006" s="150"/>
      <c r="T1006" s="151"/>
      <c r="AT1006" s="147" t="s">
        <v>148</v>
      </c>
      <c r="AU1006" s="147" t="s">
        <v>84</v>
      </c>
      <c r="AV1006" s="12" t="s">
        <v>82</v>
      </c>
      <c r="AW1006" s="12" t="s">
        <v>31</v>
      </c>
      <c r="AX1006" s="12" t="s">
        <v>74</v>
      </c>
      <c r="AY1006" s="147" t="s">
        <v>139</v>
      </c>
    </row>
    <row r="1007" spans="2:65" s="13" customFormat="1">
      <c r="B1007" s="152"/>
      <c r="D1007" s="146" t="s">
        <v>148</v>
      </c>
      <c r="E1007" s="153" t="s">
        <v>1</v>
      </c>
      <c r="F1007" s="154" t="s">
        <v>146</v>
      </c>
      <c r="H1007" s="155">
        <v>4</v>
      </c>
      <c r="I1007" s="156"/>
      <c r="L1007" s="152"/>
      <c r="M1007" s="157"/>
      <c r="T1007" s="158"/>
      <c r="AT1007" s="153" t="s">
        <v>148</v>
      </c>
      <c r="AU1007" s="153" t="s">
        <v>84</v>
      </c>
      <c r="AV1007" s="13" t="s">
        <v>84</v>
      </c>
      <c r="AW1007" s="13" t="s">
        <v>31</v>
      </c>
      <c r="AX1007" s="13" t="s">
        <v>74</v>
      </c>
      <c r="AY1007" s="153" t="s">
        <v>139</v>
      </c>
    </row>
    <row r="1008" spans="2:65" s="14" customFormat="1">
      <c r="B1008" s="159"/>
      <c r="D1008" s="146" t="s">
        <v>148</v>
      </c>
      <c r="E1008" s="160" t="s">
        <v>1</v>
      </c>
      <c r="F1008" s="161" t="s">
        <v>170</v>
      </c>
      <c r="H1008" s="162">
        <v>10</v>
      </c>
      <c r="I1008" s="163"/>
      <c r="L1008" s="159"/>
      <c r="M1008" s="164"/>
      <c r="T1008" s="165"/>
      <c r="AT1008" s="160" t="s">
        <v>148</v>
      </c>
      <c r="AU1008" s="160" t="s">
        <v>84</v>
      </c>
      <c r="AV1008" s="14" t="s">
        <v>146</v>
      </c>
      <c r="AW1008" s="14" t="s">
        <v>31</v>
      </c>
      <c r="AX1008" s="14" t="s">
        <v>82</v>
      </c>
      <c r="AY1008" s="160" t="s">
        <v>139</v>
      </c>
    </row>
    <row r="1009" spans="2:65" s="1" customFormat="1" ht="16.5" customHeight="1">
      <c r="B1009" s="32"/>
      <c r="C1009" s="132" t="s">
        <v>1123</v>
      </c>
      <c r="D1009" s="132" t="s">
        <v>141</v>
      </c>
      <c r="E1009" s="133" t="s">
        <v>1124</v>
      </c>
      <c r="F1009" s="134" t="s">
        <v>1125</v>
      </c>
      <c r="G1009" s="135" t="s">
        <v>253</v>
      </c>
      <c r="H1009" s="136">
        <v>2</v>
      </c>
      <c r="I1009" s="137"/>
      <c r="J1009" s="138">
        <f>ROUND(I1009*H1009,2)</f>
        <v>0</v>
      </c>
      <c r="K1009" s="134" t="s">
        <v>145</v>
      </c>
      <c r="L1009" s="32"/>
      <c r="M1009" s="139" t="s">
        <v>1</v>
      </c>
      <c r="N1009" s="140" t="s">
        <v>39</v>
      </c>
      <c r="P1009" s="141">
        <f>O1009*H1009</f>
        <v>0</v>
      </c>
      <c r="Q1009" s="141">
        <v>2.0000000000000001E-4</v>
      </c>
      <c r="R1009" s="141">
        <f>Q1009*H1009</f>
        <v>4.0000000000000002E-4</v>
      </c>
      <c r="S1009" s="141">
        <v>0</v>
      </c>
      <c r="T1009" s="142">
        <f>S1009*H1009</f>
        <v>0</v>
      </c>
      <c r="AR1009" s="143" t="s">
        <v>230</v>
      </c>
      <c r="AT1009" s="143" t="s">
        <v>141</v>
      </c>
      <c r="AU1009" s="143" t="s">
        <v>84</v>
      </c>
      <c r="AY1009" s="17" t="s">
        <v>139</v>
      </c>
      <c r="BE1009" s="144">
        <f>IF(N1009="základní",J1009,0)</f>
        <v>0</v>
      </c>
      <c r="BF1009" s="144">
        <f>IF(N1009="snížená",J1009,0)</f>
        <v>0</v>
      </c>
      <c r="BG1009" s="144">
        <f>IF(N1009="zákl. přenesená",J1009,0)</f>
        <v>0</v>
      </c>
      <c r="BH1009" s="144">
        <f>IF(N1009="sníž. přenesená",J1009,0)</f>
        <v>0</v>
      </c>
      <c r="BI1009" s="144">
        <f>IF(N1009="nulová",J1009,0)</f>
        <v>0</v>
      </c>
      <c r="BJ1009" s="17" t="s">
        <v>82</v>
      </c>
      <c r="BK1009" s="144">
        <f>ROUND(I1009*H1009,2)</f>
        <v>0</v>
      </c>
      <c r="BL1009" s="17" t="s">
        <v>230</v>
      </c>
      <c r="BM1009" s="143" t="s">
        <v>1126</v>
      </c>
    </row>
    <row r="1010" spans="2:65" s="12" customFormat="1">
      <c r="B1010" s="145"/>
      <c r="D1010" s="146" t="s">
        <v>148</v>
      </c>
      <c r="E1010" s="147" t="s">
        <v>1</v>
      </c>
      <c r="F1010" s="148" t="s">
        <v>428</v>
      </c>
      <c r="H1010" s="147" t="s">
        <v>1</v>
      </c>
      <c r="I1010" s="149"/>
      <c r="L1010" s="145"/>
      <c r="M1010" s="150"/>
      <c r="T1010" s="151"/>
      <c r="AT1010" s="147" t="s">
        <v>148</v>
      </c>
      <c r="AU1010" s="147" t="s">
        <v>84</v>
      </c>
      <c r="AV1010" s="12" t="s">
        <v>82</v>
      </c>
      <c r="AW1010" s="12" t="s">
        <v>31</v>
      </c>
      <c r="AX1010" s="12" t="s">
        <v>74</v>
      </c>
      <c r="AY1010" s="147" t="s">
        <v>139</v>
      </c>
    </row>
    <row r="1011" spans="2:65" s="13" customFormat="1">
      <c r="B1011" s="152"/>
      <c r="D1011" s="146" t="s">
        <v>148</v>
      </c>
      <c r="E1011" s="153" t="s">
        <v>1</v>
      </c>
      <c r="F1011" s="154" t="s">
        <v>84</v>
      </c>
      <c r="H1011" s="155">
        <v>2</v>
      </c>
      <c r="I1011" s="156"/>
      <c r="L1011" s="152"/>
      <c r="M1011" s="157"/>
      <c r="T1011" s="158"/>
      <c r="AT1011" s="153" t="s">
        <v>148</v>
      </c>
      <c r="AU1011" s="153" t="s">
        <v>84</v>
      </c>
      <c r="AV1011" s="13" t="s">
        <v>84</v>
      </c>
      <c r="AW1011" s="13" t="s">
        <v>31</v>
      </c>
      <c r="AX1011" s="13" t="s">
        <v>74</v>
      </c>
      <c r="AY1011" s="153" t="s">
        <v>139</v>
      </c>
    </row>
    <row r="1012" spans="2:65" s="12" customFormat="1">
      <c r="B1012" s="145"/>
      <c r="D1012" s="146" t="s">
        <v>148</v>
      </c>
      <c r="E1012" s="147" t="s">
        <v>1</v>
      </c>
      <c r="F1012" s="148" t="s">
        <v>434</v>
      </c>
      <c r="H1012" s="147" t="s">
        <v>1</v>
      </c>
      <c r="I1012" s="149"/>
      <c r="L1012" s="145"/>
      <c r="M1012" s="150"/>
      <c r="T1012" s="151"/>
      <c r="AT1012" s="147" t="s">
        <v>148</v>
      </c>
      <c r="AU1012" s="147" t="s">
        <v>84</v>
      </c>
      <c r="AV1012" s="12" t="s">
        <v>82</v>
      </c>
      <c r="AW1012" s="12" t="s">
        <v>31</v>
      </c>
      <c r="AX1012" s="12" t="s">
        <v>74</v>
      </c>
      <c r="AY1012" s="147" t="s">
        <v>139</v>
      </c>
    </row>
    <row r="1013" spans="2:65" s="13" customFormat="1">
      <c r="B1013" s="152"/>
      <c r="D1013" s="146" t="s">
        <v>148</v>
      </c>
      <c r="E1013" s="153" t="s">
        <v>1</v>
      </c>
      <c r="F1013" s="154" t="s">
        <v>74</v>
      </c>
      <c r="H1013" s="155">
        <v>0</v>
      </c>
      <c r="I1013" s="156"/>
      <c r="L1013" s="152"/>
      <c r="M1013" s="157"/>
      <c r="T1013" s="158"/>
      <c r="AT1013" s="153" t="s">
        <v>148</v>
      </c>
      <c r="AU1013" s="153" t="s">
        <v>84</v>
      </c>
      <c r="AV1013" s="13" t="s">
        <v>84</v>
      </c>
      <c r="AW1013" s="13" t="s">
        <v>31</v>
      </c>
      <c r="AX1013" s="13" t="s">
        <v>74</v>
      </c>
      <c r="AY1013" s="153" t="s">
        <v>139</v>
      </c>
    </row>
    <row r="1014" spans="2:65" s="14" customFormat="1">
      <c r="B1014" s="159"/>
      <c r="D1014" s="146" t="s">
        <v>148</v>
      </c>
      <c r="E1014" s="160" t="s">
        <v>1</v>
      </c>
      <c r="F1014" s="161" t="s">
        <v>170</v>
      </c>
      <c r="H1014" s="162">
        <v>2</v>
      </c>
      <c r="I1014" s="163"/>
      <c r="L1014" s="159"/>
      <c r="M1014" s="164"/>
      <c r="T1014" s="165"/>
      <c r="AT1014" s="160" t="s">
        <v>148</v>
      </c>
      <c r="AU1014" s="160" t="s">
        <v>84</v>
      </c>
      <c r="AV1014" s="14" t="s">
        <v>146</v>
      </c>
      <c r="AW1014" s="14" t="s">
        <v>31</v>
      </c>
      <c r="AX1014" s="14" t="s">
        <v>82</v>
      </c>
      <c r="AY1014" s="160" t="s">
        <v>139</v>
      </c>
    </row>
    <row r="1015" spans="2:65" s="1" customFormat="1" ht="16.5" customHeight="1">
      <c r="B1015" s="32"/>
      <c r="C1015" s="132" t="s">
        <v>1127</v>
      </c>
      <c r="D1015" s="132" t="s">
        <v>141</v>
      </c>
      <c r="E1015" s="133" t="s">
        <v>1128</v>
      </c>
      <c r="F1015" s="134" t="s">
        <v>1129</v>
      </c>
      <c r="G1015" s="135" t="s">
        <v>159</v>
      </c>
      <c r="H1015" s="136">
        <v>20.54</v>
      </c>
      <c r="I1015" s="137"/>
      <c r="J1015" s="138">
        <f>ROUND(I1015*H1015,2)</f>
        <v>0</v>
      </c>
      <c r="K1015" s="134" t="s">
        <v>145</v>
      </c>
      <c r="L1015" s="32"/>
      <c r="M1015" s="139" t="s">
        <v>1</v>
      </c>
      <c r="N1015" s="140" t="s">
        <v>39</v>
      </c>
      <c r="P1015" s="141">
        <f>O1015*H1015</f>
        <v>0</v>
      </c>
      <c r="Q1015" s="141">
        <v>3.2000000000000003E-4</v>
      </c>
      <c r="R1015" s="141">
        <f>Q1015*H1015</f>
        <v>6.5728000000000002E-3</v>
      </c>
      <c r="S1015" s="141">
        <v>0</v>
      </c>
      <c r="T1015" s="142">
        <f>S1015*H1015</f>
        <v>0</v>
      </c>
      <c r="AR1015" s="143" t="s">
        <v>230</v>
      </c>
      <c r="AT1015" s="143" t="s">
        <v>141</v>
      </c>
      <c r="AU1015" s="143" t="s">
        <v>84</v>
      </c>
      <c r="AY1015" s="17" t="s">
        <v>139</v>
      </c>
      <c r="BE1015" s="144">
        <f>IF(N1015="základní",J1015,0)</f>
        <v>0</v>
      </c>
      <c r="BF1015" s="144">
        <f>IF(N1015="snížená",J1015,0)</f>
        <v>0</v>
      </c>
      <c r="BG1015" s="144">
        <f>IF(N1015="zákl. přenesená",J1015,0)</f>
        <v>0</v>
      </c>
      <c r="BH1015" s="144">
        <f>IF(N1015="sníž. přenesená",J1015,0)</f>
        <v>0</v>
      </c>
      <c r="BI1015" s="144">
        <f>IF(N1015="nulová",J1015,0)</f>
        <v>0</v>
      </c>
      <c r="BJ1015" s="17" t="s">
        <v>82</v>
      </c>
      <c r="BK1015" s="144">
        <f>ROUND(I1015*H1015,2)</f>
        <v>0</v>
      </c>
      <c r="BL1015" s="17" t="s">
        <v>230</v>
      </c>
      <c r="BM1015" s="143" t="s">
        <v>1130</v>
      </c>
    </row>
    <row r="1016" spans="2:65" s="12" customFormat="1">
      <c r="B1016" s="145"/>
      <c r="D1016" s="146" t="s">
        <v>148</v>
      </c>
      <c r="E1016" s="147" t="s">
        <v>1</v>
      </c>
      <c r="F1016" s="148" t="s">
        <v>428</v>
      </c>
      <c r="H1016" s="147" t="s">
        <v>1</v>
      </c>
      <c r="I1016" s="149"/>
      <c r="L1016" s="145"/>
      <c r="M1016" s="150"/>
      <c r="T1016" s="151"/>
      <c r="AT1016" s="147" t="s">
        <v>148</v>
      </c>
      <c r="AU1016" s="147" t="s">
        <v>84</v>
      </c>
      <c r="AV1016" s="12" t="s">
        <v>82</v>
      </c>
      <c r="AW1016" s="12" t="s">
        <v>31</v>
      </c>
      <c r="AX1016" s="12" t="s">
        <v>74</v>
      </c>
      <c r="AY1016" s="147" t="s">
        <v>139</v>
      </c>
    </row>
    <row r="1017" spans="2:65" s="13" customFormat="1">
      <c r="B1017" s="152"/>
      <c r="D1017" s="146" t="s">
        <v>148</v>
      </c>
      <c r="E1017" s="153" t="s">
        <v>1</v>
      </c>
      <c r="F1017" s="154" t="s">
        <v>1131</v>
      </c>
      <c r="H1017" s="155">
        <v>17</v>
      </c>
      <c r="I1017" s="156"/>
      <c r="L1017" s="152"/>
      <c r="M1017" s="157"/>
      <c r="T1017" s="158"/>
      <c r="AT1017" s="153" t="s">
        <v>148</v>
      </c>
      <c r="AU1017" s="153" t="s">
        <v>84</v>
      </c>
      <c r="AV1017" s="13" t="s">
        <v>84</v>
      </c>
      <c r="AW1017" s="13" t="s">
        <v>31</v>
      </c>
      <c r="AX1017" s="13" t="s">
        <v>74</v>
      </c>
      <c r="AY1017" s="153" t="s">
        <v>139</v>
      </c>
    </row>
    <row r="1018" spans="2:65" s="13" customFormat="1">
      <c r="B1018" s="152"/>
      <c r="D1018" s="146" t="s">
        <v>148</v>
      </c>
      <c r="E1018" s="153" t="s">
        <v>1</v>
      </c>
      <c r="F1018" s="154" t="s">
        <v>1132</v>
      </c>
      <c r="H1018" s="155">
        <v>-0.7</v>
      </c>
      <c r="I1018" s="156"/>
      <c r="L1018" s="152"/>
      <c r="M1018" s="157"/>
      <c r="T1018" s="158"/>
      <c r="AT1018" s="153" t="s">
        <v>148</v>
      </c>
      <c r="AU1018" s="153" t="s">
        <v>84</v>
      </c>
      <c r="AV1018" s="13" t="s">
        <v>84</v>
      </c>
      <c r="AW1018" s="13" t="s">
        <v>31</v>
      </c>
      <c r="AX1018" s="13" t="s">
        <v>74</v>
      </c>
      <c r="AY1018" s="153" t="s">
        <v>139</v>
      </c>
    </row>
    <row r="1019" spans="2:65" s="12" customFormat="1">
      <c r="B1019" s="145"/>
      <c r="D1019" s="146" t="s">
        <v>148</v>
      </c>
      <c r="E1019" s="147" t="s">
        <v>1</v>
      </c>
      <c r="F1019" s="148" t="s">
        <v>434</v>
      </c>
      <c r="H1019" s="147" t="s">
        <v>1</v>
      </c>
      <c r="I1019" s="149"/>
      <c r="L1019" s="145"/>
      <c r="M1019" s="150"/>
      <c r="T1019" s="151"/>
      <c r="AT1019" s="147" t="s">
        <v>148</v>
      </c>
      <c r="AU1019" s="147" t="s">
        <v>84</v>
      </c>
      <c r="AV1019" s="12" t="s">
        <v>82</v>
      </c>
      <c r="AW1019" s="12" t="s">
        <v>31</v>
      </c>
      <c r="AX1019" s="12" t="s">
        <v>74</v>
      </c>
      <c r="AY1019" s="147" t="s">
        <v>139</v>
      </c>
    </row>
    <row r="1020" spans="2:65" s="13" customFormat="1">
      <c r="B1020" s="152"/>
      <c r="D1020" s="146" t="s">
        <v>148</v>
      </c>
      <c r="E1020" s="153" t="s">
        <v>1</v>
      </c>
      <c r="F1020" s="154" t="s">
        <v>1133</v>
      </c>
      <c r="H1020" s="155">
        <v>4.84</v>
      </c>
      <c r="I1020" s="156"/>
      <c r="L1020" s="152"/>
      <c r="M1020" s="157"/>
      <c r="T1020" s="158"/>
      <c r="AT1020" s="153" t="s">
        <v>148</v>
      </c>
      <c r="AU1020" s="153" t="s">
        <v>84</v>
      </c>
      <c r="AV1020" s="13" t="s">
        <v>84</v>
      </c>
      <c r="AW1020" s="13" t="s">
        <v>31</v>
      </c>
      <c r="AX1020" s="13" t="s">
        <v>74</v>
      </c>
      <c r="AY1020" s="153" t="s">
        <v>139</v>
      </c>
    </row>
    <row r="1021" spans="2:65" s="13" customFormat="1">
      <c r="B1021" s="152"/>
      <c r="D1021" s="146" t="s">
        <v>148</v>
      </c>
      <c r="E1021" s="153" t="s">
        <v>1</v>
      </c>
      <c r="F1021" s="154" t="s">
        <v>1134</v>
      </c>
      <c r="H1021" s="155">
        <v>-0.6</v>
      </c>
      <c r="I1021" s="156"/>
      <c r="L1021" s="152"/>
      <c r="M1021" s="157"/>
      <c r="T1021" s="158"/>
      <c r="AT1021" s="153" t="s">
        <v>148</v>
      </c>
      <c r="AU1021" s="153" t="s">
        <v>84</v>
      </c>
      <c r="AV1021" s="13" t="s">
        <v>84</v>
      </c>
      <c r="AW1021" s="13" t="s">
        <v>31</v>
      </c>
      <c r="AX1021" s="13" t="s">
        <v>74</v>
      </c>
      <c r="AY1021" s="153" t="s">
        <v>139</v>
      </c>
    </row>
    <row r="1022" spans="2:65" s="14" customFormat="1">
      <c r="B1022" s="159"/>
      <c r="D1022" s="146" t="s">
        <v>148</v>
      </c>
      <c r="E1022" s="160" t="s">
        <v>1</v>
      </c>
      <c r="F1022" s="161" t="s">
        <v>170</v>
      </c>
      <c r="H1022" s="162">
        <v>20.54</v>
      </c>
      <c r="I1022" s="163"/>
      <c r="L1022" s="159"/>
      <c r="M1022" s="164"/>
      <c r="T1022" s="165"/>
      <c r="AT1022" s="160" t="s">
        <v>148</v>
      </c>
      <c r="AU1022" s="160" t="s">
        <v>84</v>
      </c>
      <c r="AV1022" s="14" t="s">
        <v>146</v>
      </c>
      <c r="AW1022" s="14" t="s">
        <v>31</v>
      </c>
      <c r="AX1022" s="14" t="s">
        <v>82</v>
      </c>
      <c r="AY1022" s="160" t="s">
        <v>139</v>
      </c>
    </row>
    <row r="1023" spans="2:65" s="1" customFormat="1" ht="24.2" customHeight="1">
      <c r="B1023" s="32"/>
      <c r="C1023" s="132" t="s">
        <v>1135</v>
      </c>
      <c r="D1023" s="132" t="s">
        <v>141</v>
      </c>
      <c r="E1023" s="133" t="s">
        <v>1136</v>
      </c>
      <c r="F1023" s="134" t="s">
        <v>1137</v>
      </c>
      <c r="G1023" s="135" t="s">
        <v>207</v>
      </c>
      <c r="H1023" s="136">
        <v>1.1819999999999999</v>
      </c>
      <c r="I1023" s="137"/>
      <c r="J1023" s="138">
        <f>ROUND(I1023*H1023,2)</f>
        <v>0</v>
      </c>
      <c r="K1023" s="134" t="s">
        <v>145</v>
      </c>
      <c r="L1023" s="32"/>
      <c r="M1023" s="139" t="s">
        <v>1</v>
      </c>
      <c r="N1023" s="140" t="s">
        <v>39</v>
      </c>
      <c r="P1023" s="141">
        <f>O1023*H1023</f>
        <v>0</v>
      </c>
      <c r="Q1023" s="141">
        <v>0</v>
      </c>
      <c r="R1023" s="141">
        <f>Q1023*H1023</f>
        <v>0</v>
      </c>
      <c r="S1023" s="141">
        <v>0</v>
      </c>
      <c r="T1023" s="142">
        <f>S1023*H1023</f>
        <v>0</v>
      </c>
      <c r="AR1023" s="143" t="s">
        <v>230</v>
      </c>
      <c r="AT1023" s="143" t="s">
        <v>141</v>
      </c>
      <c r="AU1023" s="143" t="s">
        <v>84</v>
      </c>
      <c r="AY1023" s="17" t="s">
        <v>139</v>
      </c>
      <c r="BE1023" s="144">
        <f>IF(N1023="základní",J1023,0)</f>
        <v>0</v>
      </c>
      <c r="BF1023" s="144">
        <f>IF(N1023="snížená",J1023,0)</f>
        <v>0</v>
      </c>
      <c r="BG1023" s="144">
        <f>IF(N1023="zákl. přenesená",J1023,0)</f>
        <v>0</v>
      </c>
      <c r="BH1023" s="144">
        <f>IF(N1023="sníž. přenesená",J1023,0)</f>
        <v>0</v>
      </c>
      <c r="BI1023" s="144">
        <f>IF(N1023="nulová",J1023,0)</f>
        <v>0</v>
      </c>
      <c r="BJ1023" s="17" t="s">
        <v>82</v>
      </c>
      <c r="BK1023" s="144">
        <f>ROUND(I1023*H1023,2)</f>
        <v>0</v>
      </c>
      <c r="BL1023" s="17" t="s">
        <v>230</v>
      </c>
      <c r="BM1023" s="143" t="s">
        <v>1138</v>
      </c>
    </row>
    <row r="1024" spans="2:65" s="11" customFormat="1" ht="22.9" customHeight="1">
      <c r="B1024" s="120"/>
      <c r="D1024" s="121" t="s">
        <v>73</v>
      </c>
      <c r="E1024" s="130" t="s">
        <v>1139</v>
      </c>
      <c r="F1024" s="130" t="s">
        <v>1140</v>
      </c>
      <c r="I1024" s="123"/>
      <c r="J1024" s="131">
        <f>BK1024</f>
        <v>0</v>
      </c>
      <c r="L1024" s="120"/>
      <c r="M1024" s="125"/>
      <c r="P1024" s="126">
        <f>SUM(P1025:P1049)</f>
        <v>0</v>
      </c>
      <c r="R1024" s="126">
        <f>SUM(R1025:R1049)</f>
        <v>0.41671713999999999</v>
      </c>
      <c r="T1024" s="127">
        <f>SUM(T1025:T1049)</f>
        <v>0</v>
      </c>
      <c r="AR1024" s="121" t="s">
        <v>84</v>
      </c>
      <c r="AT1024" s="128" t="s">
        <v>73</v>
      </c>
      <c r="AU1024" s="128" t="s">
        <v>82</v>
      </c>
      <c r="AY1024" s="121" t="s">
        <v>139</v>
      </c>
      <c r="BK1024" s="129">
        <f>SUM(BK1025:BK1049)</f>
        <v>0</v>
      </c>
    </row>
    <row r="1025" spans="2:65" s="1" customFormat="1" ht="24.2" customHeight="1">
      <c r="B1025" s="32"/>
      <c r="C1025" s="132" t="s">
        <v>1141</v>
      </c>
      <c r="D1025" s="132" t="s">
        <v>141</v>
      </c>
      <c r="E1025" s="133" t="s">
        <v>1142</v>
      </c>
      <c r="F1025" s="134" t="s">
        <v>1143</v>
      </c>
      <c r="G1025" s="135" t="s">
        <v>144</v>
      </c>
      <c r="H1025" s="136">
        <v>32.18</v>
      </c>
      <c r="I1025" s="137"/>
      <c r="J1025" s="138">
        <f>ROUND(I1025*H1025,2)</f>
        <v>0</v>
      </c>
      <c r="K1025" s="134" t="s">
        <v>145</v>
      </c>
      <c r="L1025" s="32"/>
      <c r="M1025" s="139" t="s">
        <v>1</v>
      </c>
      <c r="N1025" s="140" t="s">
        <v>39</v>
      </c>
      <c r="P1025" s="141">
        <f>O1025*H1025</f>
        <v>0</v>
      </c>
      <c r="Q1025" s="141">
        <v>3.0000000000000001E-5</v>
      </c>
      <c r="R1025" s="141">
        <f>Q1025*H1025</f>
        <v>9.6540000000000005E-4</v>
      </c>
      <c r="S1025" s="141">
        <v>0</v>
      </c>
      <c r="T1025" s="142">
        <f>S1025*H1025</f>
        <v>0</v>
      </c>
      <c r="AR1025" s="143" t="s">
        <v>230</v>
      </c>
      <c r="AT1025" s="143" t="s">
        <v>141</v>
      </c>
      <c r="AU1025" s="143" t="s">
        <v>84</v>
      </c>
      <c r="AY1025" s="17" t="s">
        <v>139</v>
      </c>
      <c r="BE1025" s="144">
        <f>IF(N1025="základní",J1025,0)</f>
        <v>0</v>
      </c>
      <c r="BF1025" s="144">
        <f>IF(N1025="snížená",J1025,0)</f>
        <v>0</v>
      </c>
      <c r="BG1025" s="144">
        <f>IF(N1025="zákl. přenesená",J1025,0)</f>
        <v>0</v>
      </c>
      <c r="BH1025" s="144">
        <f>IF(N1025="sníž. přenesená",J1025,0)</f>
        <v>0</v>
      </c>
      <c r="BI1025" s="144">
        <f>IF(N1025="nulová",J1025,0)</f>
        <v>0</v>
      </c>
      <c r="BJ1025" s="17" t="s">
        <v>82</v>
      </c>
      <c r="BK1025" s="144">
        <f>ROUND(I1025*H1025,2)</f>
        <v>0</v>
      </c>
      <c r="BL1025" s="17" t="s">
        <v>230</v>
      </c>
      <c r="BM1025" s="143" t="s">
        <v>1144</v>
      </c>
    </row>
    <row r="1026" spans="2:65" s="12" customFormat="1">
      <c r="B1026" s="145"/>
      <c r="D1026" s="146" t="s">
        <v>148</v>
      </c>
      <c r="E1026" s="147" t="s">
        <v>1</v>
      </c>
      <c r="F1026" s="148" t="s">
        <v>1145</v>
      </c>
      <c r="H1026" s="147" t="s">
        <v>1</v>
      </c>
      <c r="I1026" s="149"/>
      <c r="L1026" s="145"/>
      <c r="M1026" s="150"/>
      <c r="T1026" s="151"/>
      <c r="AT1026" s="147" t="s">
        <v>148</v>
      </c>
      <c r="AU1026" s="147" t="s">
        <v>84</v>
      </c>
      <c r="AV1026" s="12" t="s">
        <v>82</v>
      </c>
      <c r="AW1026" s="12" t="s">
        <v>31</v>
      </c>
      <c r="AX1026" s="12" t="s">
        <v>74</v>
      </c>
      <c r="AY1026" s="147" t="s">
        <v>139</v>
      </c>
    </row>
    <row r="1027" spans="2:65" s="13" customFormat="1">
      <c r="B1027" s="152"/>
      <c r="D1027" s="146" t="s">
        <v>148</v>
      </c>
      <c r="E1027" s="153" t="s">
        <v>1</v>
      </c>
      <c r="F1027" s="154" t="s">
        <v>1146</v>
      </c>
      <c r="H1027" s="155">
        <v>32.18</v>
      </c>
      <c r="I1027" s="156"/>
      <c r="L1027" s="152"/>
      <c r="M1027" s="157"/>
      <c r="T1027" s="158"/>
      <c r="AT1027" s="153" t="s">
        <v>148</v>
      </c>
      <c r="AU1027" s="153" t="s">
        <v>84</v>
      </c>
      <c r="AV1027" s="13" t="s">
        <v>84</v>
      </c>
      <c r="AW1027" s="13" t="s">
        <v>31</v>
      </c>
      <c r="AX1027" s="13" t="s">
        <v>82</v>
      </c>
      <c r="AY1027" s="153" t="s">
        <v>139</v>
      </c>
    </row>
    <row r="1028" spans="2:65" s="1" customFormat="1" ht="24.2" customHeight="1">
      <c r="B1028" s="32"/>
      <c r="C1028" s="132" t="s">
        <v>1147</v>
      </c>
      <c r="D1028" s="132" t="s">
        <v>141</v>
      </c>
      <c r="E1028" s="133" t="s">
        <v>1148</v>
      </c>
      <c r="F1028" s="134" t="s">
        <v>1149</v>
      </c>
      <c r="G1028" s="135" t="s">
        <v>144</v>
      </c>
      <c r="H1028" s="136">
        <v>32.18</v>
      </c>
      <c r="I1028" s="137"/>
      <c r="J1028" s="138">
        <f>ROUND(I1028*H1028,2)</f>
        <v>0</v>
      </c>
      <c r="K1028" s="134" t="s">
        <v>145</v>
      </c>
      <c r="L1028" s="32"/>
      <c r="M1028" s="139" t="s">
        <v>1</v>
      </c>
      <c r="N1028" s="140" t="s">
        <v>39</v>
      </c>
      <c r="P1028" s="141">
        <f>O1028*H1028</f>
        <v>0</v>
      </c>
      <c r="Q1028" s="141">
        <v>7.5799999999999999E-3</v>
      </c>
      <c r="R1028" s="141">
        <f>Q1028*H1028</f>
        <v>0.24392439999999999</v>
      </c>
      <c r="S1028" s="141">
        <v>0</v>
      </c>
      <c r="T1028" s="142">
        <f>S1028*H1028</f>
        <v>0</v>
      </c>
      <c r="AR1028" s="143" t="s">
        <v>230</v>
      </c>
      <c r="AT1028" s="143" t="s">
        <v>141</v>
      </c>
      <c r="AU1028" s="143" t="s">
        <v>84</v>
      </c>
      <c r="AY1028" s="17" t="s">
        <v>139</v>
      </c>
      <c r="BE1028" s="144">
        <f>IF(N1028="základní",J1028,0)</f>
        <v>0</v>
      </c>
      <c r="BF1028" s="144">
        <f>IF(N1028="snížená",J1028,0)</f>
        <v>0</v>
      </c>
      <c r="BG1028" s="144">
        <f>IF(N1028="zákl. přenesená",J1028,0)</f>
        <v>0</v>
      </c>
      <c r="BH1028" s="144">
        <f>IF(N1028="sníž. přenesená",J1028,0)</f>
        <v>0</v>
      </c>
      <c r="BI1028" s="144">
        <f>IF(N1028="nulová",J1028,0)</f>
        <v>0</v>
      </c>
      <c r="BJ1028" s="17" t="s">
        <v>82</v>
      </c>
      <c r="BK1028" s="144">
        <f>ROUND(I1028*H1028,2)</f>
        <v>0</v>
      </c>
      <c r="BL1028" s="17" t="s">
        <v>230</v>
      </c>
      <c r="BM1028" s="143" t="s">
        <v>1150</v>
      </c>
    </row>
    <row r="1029" spans="2:65" s="12" customFormat="1">
      <c r="B1029" s="145"/>
      <c r="D1029" s="146" t="s">
        <v>148</v>
      </c>
      <c r="E1029" s="147" t="s">
        <v>1</v>
      </c>
      <c r="F1029" s="148" t="s">
        <v>1145</v>
      </c>
      <c r="H1029" s="147" t="s">
        <v>1</v>
      </c>
      <c r="I1029" s="149"/>
      <c r="L1029" s="145"/>
      <c r="M1029" s="150"/>
      <c r="T1029" s="151"/>
      <c r="AT1029" s="147" t="s">
        <v>148</v>
      </c>
      <c r="AU1029" s="147" t="s">
        <v>84</v>
      </c>
      <c r="AV1029" s="12" t="s">
        <v>82</v>
      </c>
      <c r="AW1029" s="12" t="s">
        <v>31</v>
      </c>
      <c r="AX1029" s="12" t="s">
        <v>74</v>
      </c>
      <c r="AY1029" s="147" t="s">
        <v>139</v>
      </c>
    </row>
    <row r="1030" spans="2:65" s="13" customFormat="1">
      <c r="B1030" s="152"/>
      <c r="D1030" s="146" t="s">
        <v>148</v>
      </c>
      <c r="E1030" s="153" t="s">
        <v>1</v>
      </c>
      <c r="F1030" s="154" t="s">
        <v>1146</v>
      </c>
      <c r="H1030" s="155">
        <v>32.18</v>
      </c>
      <c r="I1030" s="156"/>
      <c r="L1030" s="152"/>
      <c r="M1030" s="157"/>
      <c r="T1030" s="158"/>
      <c r="AT1030" s="153" t="s">
        <v>148</v>
      </c>
      <c r="AU1030" s="153" t="s">
        <v>84</v>
      </c>
      <c r="AV1030" s="13" t="s">
        <v>84</v>
      </c>
      <c r="AW1030" s="13" t="s">
        <v>31</v>
      </c>
      <c r="AX1030" s="13" t="s">
        <v>82</v>
      </c>
      <c r="AY1030" s="153" t="s">
        <v>139</v>
      </c>
    </row>
    <row r="1031" spans="2:65" s="1" customFormat="1" ht="21.75" customHeight="1">
      <c r="B1031" s="32"/>
      <c r="C1031" s="132" t="s">
        <v>1151</v>
      </c>
      <c r="D1031" s="132" t="s">
        <v>141</v>
      </c>
      <c r="E1031" s="133" t="s">
        <v>1152</v>
      </c>
      <c r="F1031" s="134" t="s">
        <v>1145</v>
      </c>
      <c r="G1031" s="135" t="s">
        <v>144</v>
      </c>
      <c r="H1031" s="136">
        <v>32.18</v>
      </c>
      <c r="I1031" s="137"/>
      <c r="J1031" s="138">
        <f>ROUND(I1031*H1031,2)</f>
        <v>0</v>
      </c>
      <c r="K1031" s="134" t="s">
        <v>145</v>
      </c>
      <c r="L1031" s="32"/>
      <c r="M1031" s="139" t="s">
        <v>1</v>
      </c>
      <c r="N1031" s="140" t="s">
        <v>39</v>
      </c>
      <c r="P1031" s="141">
        <f>O1031*H1031</f>
        <v>0</v>
      </c>
      <c r="Q1031" s="141">
        <v>2.9999999999999997E-4</v>
      </c>
      <c r="R1031" s="141">
        <f>Q1031*H1031</f>
        <v>9.6539999999999994E-3</v>
      </c>
      <c r="S1031" s="141">
        <v>0</v>
      </c>
      <c r="T1031" s="142">
        <f>S1031*H1031</f>
        <v>0</v>
      </c>
      <c r="AR1031" s="143" t="s">
        <v>230</v>
      </c>
      <c r="AT1031" s="143" t="s">
        <v>141</v>
      </c>
      <c r="AU1031" s="143" t="s">
        <v>84</v>
      </c>
      <c r="AY1031" s="17" t="s">
        <v>139</v>
      </c>
      <c r="BE1031" s="144">
        <f>IF(N1031="základní",J1031,0)</f>
        <v>0</v>
      </c>
      <c r="BF1031" s="144">
        <f>IF(N1031="snížená",J1031,0)</f>
        <v>0</v>
      </c>
      <c r="BG1031" s="144">
        <f>IF(N1031="zákl. přenesená",J1031,0)</f>
        <v>0</v>
      </c>
      <c r="BH1031" s="144">
        <f>IF(N1031="sníž. přenesená",J1031,0)</f>
        <v>0</v>
      </c>
      <c r="BI1031" s="144">
        <f>IF(N1031="nulová",J1031,0)</f>
        <v>0</v>
      </c>
      <c r="BJ1031" s="17" t="s">
        <v>82</v>
      </c>
      <c r="BK1031" s="144">
        <f>ROUND(I1031*H1031,2)</f>
        <v>0</v>
      </c>
      <c r="BL1031" s="17" t="s">
        <v>230</v>
      </c>
      <c r="BM1031" s="143" t="s">
        <v>1153</v>
      </c>
    </row>
    <row r="1032" spans="2:65" s="12" customFormat="1">
      <c r="B1032" s="145"/>
      <c r="D1032" s="146" t="s">
        <v>148</v>
      </c>
      <c r="E1032" s="147" t="s">
        <v>1</v>
      </c>
      <c r="F1032" s="148" t="s">
        <v>420</v>
      </c>
      <c r="H1032" s="147" t="s">
        <v>1</v>
      </c>
      <c r="I1032" s="149"/>
      <c r="L1032" s="145"/>
      <c r="M1032" s="150"/>
      <c r="T1032" s="151"/>
      <c r="AT1032" s="147" t="s">
        <v>148</v>
      </c>
      <c r="AU1032" s="147" t="s">
        <v>84</v>
      </c>
      <c r="AV1032" s="12" t="s">
        <v>82</v>
      </c>
      <c r="AW1032" s="12" t="s">
        <v>31</v>
      </c>
      <c r="AX1032" s="12" t="s">
        <v>74</v>
      </c>
      <c r="AY1032" s="147" t="s">
        <v>139</v>
      </c>
    </row>
    <row r="1033" spans="2:65" s="13" customFormat="1">
      <c r="B1033" s="152"/>
      <c r="D1033" s="146" t="s">
        <v>148</v>
      </c>
      <c r="E1033" s="153" t="s">
        <v>1</v>
      </c>
      <c r="F1033" s="154" t="s">
        <v>421</v>
      </c>
      <c r="H1033" s="155">
        <v>22.48</v>
      </c>
      <c r="I1033" s="156"/>
      <c r="L1033" s="152"/>
      <c r="M1033" s="157"/>
      <c r="T1033" s="158"/>
      <c r="AT1033" s="153" t="s">
        <v>148</v>
      </c>
      <c r="AU1033" s="153" t="s">
        <v>84</v>
      </c>
      <c r="AV1033" s="13" t="s">
        <v>84</v>
      </c>
      <c r="AW1033" s="13" t="s">
        <v>31</v>
      </c>
      <c r="AX1033" s="13" t="s">
        <v>74</v>
      </c>
      <c r="AY1033" s="153" t="s">
        <v>139</v>
      </c>
    </row>
    <row r="1034" spans="2:65" s="12" customFormat="1">
      <c r="B1034" s="145"/>
      <c r="D1034" s="146" t="s">
        <v>148</v>
      </c>
      <c r="E1034" s="147" t="s">
        <v>1</v>
      </c>
      <c r="F1034" s="148" t="s">
        <v>438</v>
      </c>
      <c r="H1034" s="147" t="s">
        <v>1</v>
      </c>
      <c r="I1034" s="149"/>
      <c r="L1034" s="145"/>
      <c r="M1034" s="150"/>
      <c r="T1034" s="151"/>
      <c r="AT1034" s="147" t="s">
        <v>148</v>
      </c>
      <c r="AU1034" s="147" t="s">
        <v>84</v>
      </c>
      <c r="AV1034" s="12" t="s">
        <v>82</v>
      </c>
      <c r="AW1034" s="12" t="s">
        <v>31</v>
      </c>
      <c r="AX1034" s="12" t="s">
        <v>74</v>
      </c>
      <c r="AY1034" s="147" t="s">
        <v>139</v>
      </c>
    </row>
    <row r="1035" spans="2:65" s="13" customFormat="1">
      <c r="B1035" s="152"/>
      <c r="D1035" s="146" t="s">
        <v>148</v>
      </c>
      <c r="E1035" s="153" t="s">
        <v>1</v>
      </c>
      <c r="F1035" s="154" t="s">
        <v>439</v>
      </c>
      <c r="H1035" s="155">
        <v>9.6999999999999993</v>
      </c>
      <c r="I1035" s="156"/>
      <c r="L1035" s="152"/>
      <c r="M1035" s="157"/>
      <c r="T1035" s="158"/>
      <c r="AT1035" s="153" t="s">
        <v>148</v>
      </c>
      <c r="AU1035" s="153" t="s">
        <v>84</v>
      </c>
      <c r="AV1035" s="13" t="s">
        <v>84</v>
      </c>
      <c r="AW1035" s="13" t="s">
        <v>31</v>
      </c>
      <c r="AX1035" s="13" t="s">
        <v>74</v>
      </c>
      <c r="AY1035" s="153" t="s">
        <v>139</v>
      </c>
    </row>
    <row r="1036" spans="2:65" s="14" customFormat="1">
      <c r="B1036" s="159"/>
      <c r="D1036" s="146" t="s">
        <v>148</v>
      </c>
      <c r="E1036" s="160" t="s">
        <v>1</v>
      </c>
      <c r="F1036" s="161" t="s">
        <v>170</v>
      </c>
      <c r="H1036" s="162">
        <v>32.18</v>
      </c>
      <c r="I1036" s="163"/>
      <c r="L1036" s="159"/>
      <c r="M1036" s="164"/>
      <c r="T1036" s="165"/>
      <c r="AT1036" s="160" t="s">
        <v>148</v>
      </c>
      <c r="AU1036" s="160" t="s">
        <v>84</v>
      </c>
      <c r="AV1036" s="14" t="s">
        <v>146</v>
      </c>
      <c r="AW1036" s="14" t="s">
        <v>31</v>
      </c>
      <c r="AX1036" s="14" t="s">
        <v>82</v>
      </c>
      <c r="AY1036" s="160" t="s">
        <v>139</v>
      </c>
    </row>
    <row r="1037" spans="2:65" s="1" customFormat="1" ht="44.25" customHeight="1">
      <c r="B1037" s="32"/>
      <c r="C1037" s="166" t="s">
        <v>1154</v>
      </c>
      <c r="D1037" s="166" t="s">
        <v>218</v>
      </c>
      <c r="E1037" s="167" t="s">
        <v>1155</v>
      </c>
      <c r="F1037" s="168" t="s">
        <v>1156</v>
      </c>
      <c r="G1037" s="169" t="s">
        <v>144</v>
      </c>
      <c r="H1037" s="170">
        <v>35.398000000000003</v>
      </c>
      <c r="I1037" s="171"/>
      <c r="J1037" s="172">
        <f>ROUND(I1037*H1037,2)</f>
        <v>0</v>
      </c>
      <c r="K1037" s="168" t="s">
        <v>145</v>
      </c>
      <c r="L1037" s="173"/>
      <c r="M1037" s="174" t="s">
        <v>1</v>
      </c>
      <c r="N1037" s="175" t="s">
        <v>39</v>
      </c>
      <c r="P1037" s="141">
        <f>O1037*H1037</f>
        <v>0</v>
      </c>
      <c r="Q1037" s="141">
        <v>4.2900000000000004E-3</v>
      </c>
      <c r="R1037" s="141">
        <f>Q1037*H1037</f>
        <v>0.15185742000000002</v>
      </c>
      <c r="S1037" s="141">
        <v>0</v>
      </c>
      <c r="T1037" s="142">
        <f>S1037*H1037</f>
        <v>0</v>
      </c>
      <c r="AR1037" s="143" t="s">
        <v>310</v>
      </c>
      <c r="AT1037" s="143" t="s">
        <v>218</v>
      </c>
      <c r="AU1037" s="143" t="s">
        <v>84</v>
      </c>
      <c r="AY1037" s="17" t="s">
        <v>139</v>
      </c>
      <c r="BE1037" s="144">
        <f>IF(N1037="základní",J1037,0)</f>
        <v>0</v>
      </c>
      <c r="BF1037" s="144">
        <f>IF(N1037="snížená",J1037,0)</f>
        <v>0</v>
      </c>
      <c r="BG1037" s="144">
        <f>IF(N1037="zákl. přenesená",J1037,0)</f>
        <v>0</v>
      </c>
      <c r="BH1037" s="144">
        <f>IF(N1037="sníž. přenesená",J1037,0)</f>
        <v>0</v>
      </c>
      <c r="BI1037" s="144">
        <f>IF(N1037="nulová",J1037,0)</f>
        <v>0</v>
      </c>
      <c r="BJ1037" s="17" t="s">
        <v>82</v>
      </c>
      <c r="BK1037" s="144">
        <f>ROUND(I1037*H1037,2)</f>
        <v>0</v>
      </c>
      <c r="BL1037" s="17" t="s">
        <v>230</v>
      </c>
      <c r="BM1037" s="143" t="s">
        <v>1157</v>
      </c>
    </row>
    <row r="1038" spans="2:65" s="13" customFormat="1">
      <c r="B1038" s="152"/>
      <c r="D1038" s="146" t="s">
        <v>148</v>
      </c>
      <c r="F1038" s="154" t="s">
        <v>1158</v>
      </c>
      <c r="H1038" s="155">
        <v>35.398000000000003</v>
      </c>
      <c r="I1038" s="156"/>
      <c r="L1038" s="152"/>
      <c r="M1038" s="157"/>
      <c r="T1038" s="158"/>
      <c r="AT1038" s="153" t="s">
        <v>148</v>
      </c>
      <c r="AU1038" s="153" t="s">
        <v>84</v>
      </c>
      <c r="AV1038" s="13" t="s">
        <v>84</v>
      </c>
      <c r="AW1038" s="13" t="s">
        <v>4</v>
      </c>
      <c r="AX1038" s="13" t="s">
        <v>82</v>
      </c>
      <c r="AY1038" s="153" t="s">
        <v>139</v>
      </c>
    </row>
    <row r="1039" spans="2:65" s="1" customFormat="1" ht="16.5" customHeight="1">
      <c r="B1039" s="32"/>
      <c r="C1039" s="132" t="s">
        <v>1159</v>
      </c>
      <c r="D1039" s="132" t="s">
        <v>141</v>
      </c>
      <c r="E1039" s="133" t="s">
        <v>1160</v>
      </c>
      <c r="F1039" s="134" t="s">
        <v>1161</v>
      </c>
      <c r="G1039" s="135" t="s">
        <v>159</v>
      </c>
      <c r="H1039" s="136">
        <v>32.44</v>
      </c>
      <c r="I1039" s="137"/>
      <c r="J1039" s="138">
        <f>ROUND(I1039*H1039,2)</f>
        <v>0</v>
      </c>
      <c r="K1039" s="134" t="s">
        <v>145</v>
      </c>
      <c r="L1039" s="32"/>
      <c r="M1039" s="139" t="s">
        <v>1</v>
      </c>
      <c r="N1039" s="140" t="s">
        <v>39</v>
      </c>
      <c r="P1039" s="141">
        <f>O1039*H1039</f>
        <v>0</v>
      </c>
      <c r="Q1039" s="141">
        <v>1.0000000000000001E-5</v>
      </c>
      <c r="R1039" s="141">
        <f>Q1039*H1039</f>
        <v>3.2440000000000002E-4</v>
      </c>
      <c r="S1039" s="141">
        <v>0</v>
      </c>
      <c r="T1039" s="142">
        <f>S1039*H1039</f>
        <v>0</v>
      </c>
      <c r="AR1039" s="143" t="s">
        <v>230</v>
      </c>
      <c r="AT1039" s="143" t="s">
        <v>141</v>
      </c>
      <c r="AU1039" s="143" t="s">
        <v>84</v>
      </c>
      <c r="AY1039" s="17" t="s">
        <v>139</v>
      </c>
      <c r="BE1039" s="144">
        <f>IF(N1039="základní",J1039,0)</f>
        <v>0</v>
      </c>
      <c r="BF1039" s="144">
        <f>IF(N1039="snížená",J1039,0)</f>
        <v>0</v>
      </c>
      <c r="BG1039" s="144">
        <f>IF(N1039="zákl. přenesená",J1039,0)</f>
        <v>0</v>
      </c>
      <c r="BH1039" s="144">
        <f>IF(N1039="sníž. přenesená",J1039,0)</f>
        <v>0</v>
      </c>
      <c r="BI1039" s="144">
        <f>IF(N1039="nulová",J1039,0)</f>
        <v>0</v>
      </c>
      <c r="BJ1039" s="17" t="s">
        <v>82</v>
      </c>
      <c r="BK1039" s="144">
        <f>ROUND(I1039*H1039,2)</f>
        <v>0</v>
      </c>
      <c r="BL1039" s="17" t="s">
        <v>230</v>
      </c>
      <c r="BM1039" s="143" t="s">
        <v>1162</v>
      </c>
    </row>
    <row r="1040" spans="2:65" s="12" customFormat="1">
      <c r="B1040" s="145"/>
      <c r="D1040" s="146" t="s">
        <v>148</v>
      </c>
      <c r="E1040" s="147" t="s">
        <v>1</v>
      </c>
      <c r="F1040" s="148" t="s">
        <v>420</v>
      </c>
      <c r="H1040" s="147" t="s">
        <v>1</v>
      </c>
      <c r="I1040" s="149"/>
      <c r="L1040" s="145"/>
      <c r="M1040" s="150"/>
      <c r="T1040" s="151"/>
      <c r="AT1040" s="147" t="s">
        <v>148</v>
      </c>
      <c r="AU1040" s="147" t="s">
        <v>84</v>
      </c>
      <c r="AV1040" s="12" t="s">
        <v>82</v>
      </c>
      <c r="AW1040" s="12" t="s">
        <v>31</v>
      </c>
      <c r="AX1040" s="12" t="s">
        <v>74</v>
      </c>
      <c r="AY1040" s="147" t="s">
        <v>139</v>
      </c>
    </row>
    <row r="1041" spans="2:65" s="13" customFormat="1">
      <c r="B1041" s="152"/>
      <c r="D1041" s="146" t="s">
        <v>148</v>
      </c>
      <c r="E1041" s="153" t="s">
        <v>1</v>
      </c>
      <c r="F1041" s="154" t="s">
        <v>769</v>
      </c>
      <c r="H1041" s="155">
        <v>21.6</v>
      </c>
      <c r="I1041" s="156"/>
      <c r="L1041" s="152"/>
      <c r="M1041" s="157"/>
      <c r="T1041" s="158"/>
      <c r="AT1041" s="153" t="s">
        <v>148</v>
      </c>
      <c r="AU1041" s="153" t="s">
        <v>84</v>
      </c>
      <c r="AV1041" s="13" t="s">
        <v>84</v>
      </c>
      <c r="AW1041" s="13" t="s">
        <v>31</v>
      </c>
      <c r="AX1041" s="13" t="s">
        <v>74</v>
      </c>
      <c r="AY1041" s="153" t="s">
        <v>139</v>
      </c>
    </row>
    <row r="1042" spans="2:65" s="13" customFormat="1">
      <c r="B1042" s="152"/>
      <c r="D1042" s="146" t="s">
        <v>148</v>
      </c>
      <c r="E1042" s="153" t="s">
        <v>1</v>
      </c>
      <c r="F1042" s="154" t="s">
        <v>778</v>
      </c>
      <c r="H1042" s="155">
        <v>-0.8</v>
      </c>
      <c r="I1042" s="156"/>
      <c r="L1042" s="152"/>
      <c r="M1042" s="157"/>
      <c r="T1042" s="158"/>
      <c r="AT1042" s="153" t="s">
        <v>148</v>
      </c>
      <c r="AU1042" s="153" t="s">
        <v>84</v>
      </c>
      <c r="AV1042" s="13" t="s">
        <v>84</v>
      </c>
      <c r="AW1042" s="13" t="s">
        <v>31</v>
      </c>
      <c r="AX1042" s="13" t="s">
        <v>74</v>
      </c>
      <c r="AY1042" s="153" t="s">
        <v>139</v>
      </c>
    </row>
    <row r="1043" spans="2:65" s="12" customFormat="1">
      <c r="B1043" s="145"/>
      <c r="D1043" s="146" t="s">
        <v>148</v>
      </c>
      <c r="E1043" s="147" t="s">
        <v>1</v>
      </c>
      <c r="F1043" s="148" t="s">
        <v>438</v>
      </c>
      <c r="H1043" s="147" t="s">
        <v>1</v>
      </c>
      <c r="I1043" s="149"/>
      <c r="L1043" s="145"/>
      <c r="M1043" s="150"/>
      <c r="T1043" s="151"/>
      <c r="AT1043" s="147" t="s">
        <v>148</v>
      </c>
      <c r="AU1043" s="147" t="s">
        <v>84</v>
      </c>
      <c r="AV1043" s="12" t="s">
        <v>82</v>
      </c>
      <c r="AW1043" s="12" t="s">
        <v>31</v>
      </c>
      <c r="AX1043" s="12" t="s">
        <v>74</v>
      </c>
      <c r="AY1043" s="147" t="s">
        <v>139</v>
      </c>
    </row>
    <row r="1044" spans="2:65" s="13" customFormat="1">
      <c r="B1044" s="152"/>
      <c r="D1044" s="146" t="s">
        <v>148</v>
      </c>
      <c r="E1044" s="153" t="s">
        <v>1</v>
      </c>
      <c r="F1044" s="154" t="s">
        <v>1163</v>
      </c>
      <c r="H1044" s="155">
        <v>13.64</v>
      </c>
      <c r="I1044" s="156"/>
      <c r="L1044" s="152"/>
      <c r="M1044" s="157"/>
      <c r="T1044" s="158"/>
      <c r="AT1044" s="153" t="s">
        <v>148</v>
      </c>
      <c r="AU1044" s="153" t="s">
        <v>84</v>
      </c>
      <c r="AV1044" s="13" t="s">
        <v>84</v>
      </c>
      <c r="AW1044" s="13" t="s">
        <v>31</v>
      </c>
      <c r="AX1044" s="13" t="s">
        <v>74</v>
      </c>
      <c r="AY1044" s="153" t="s">
        <v>139</v>
      </c>
    </row>
    <row r="1045" spans="2:65" s="13" customFormat="1">
      <c r="B1045" s="152"/>
      <c r="D1045" s="146" t="s">
        <v>148</v>
      </c>
      <c r="E1045" s="153" t="s">
        <v>1</v>
      </c>
      <c r="F1045" s="154" t="s">
        <v>1164</v>
      </c>
      <c r="H1045" s="155">
        <v>-2</v>
      </c>
      <c r="I1045" s="156"/>
      <c r="L1045" s="152"/>
      <c r="M1045" s="157"/>
      <c r="T1045" s="158"/>
      <c r="AT1045" s="153" t="s">
        <v>148</v>
      </c>
      <c r="AU1045" s="153" t="s">
        <v>84</v>
      </c>
      <c r="AV1045" s="13" t="s">
        <v>84</v>
      </c>
      <c r="AW1045" s="13" t="s">
        <v>31</v>
      </c>
      <c r="AX1045" s="13" t="s">
        <v>74</v>
      </c>
      <c r="AY1045" s="153" t="s">
        <v>139</v>
      </c>
    </row>
    <row r="1046" spans="2:65" s="14" customFormat="1">
      <c r="B1046" s="159"/>
      <c r="D1046" s="146" t="s">
        <v>148</v>
      </c>
      <c r="E1046" s="160" t="s">
        <v>1</v>
      </c>
      <c r="F1046" s="161" t="s">
        <v>170</v>
      </c>
      <c r="H1046" s="162">
        <v>32.44</v>
      </c>
      <c r="I1046" s="163"/>
      <c r="L1046" s="159"/>
      <c r="M1046" s="164"/>
      <c r="T1046" s="165"/>
      <c r="AT1046" s="160" t="s">
        <v>148</v>
      </c>
      <c r="AU1046" s="160" t="s">
        <v>84</v>
      </c>
      <c r="AV1046" s="14" t="s">
        <v>146</v>
      </c>
      <c r="AW1046" s="14" t="s">
        <v>31</v>
      </c>
      <c r="AX1046" s="14" t="s">
        <v>82</v>
      </c>
      <c r="AY1046" s="160" t="s">
        <v>139</v>
      </c>
    </row>
    <row r="1047" spans="2:65" s="1" customFormat="1" ht="16.5" customHeight="1">
      <c r="B1047" s="32"/>
      <c r="C1047" s="166" t="s">
        <v>1165</v>
      </c>
      <c r="D1047" s="166" t="s">
        <v>218</v>
      </c>
      <c r="E1047" s="167" t="s">
        <v>1166</v>
      </c>
      <c r="F1047" s="168" t="s">
        <v>1167</v>
      </c>
      <c r="G1047" s="169" t="s">
        <v>159</v>
      </c>
      <c r="H1047" s="170">
        <v>35.683999999999997</v>
      </c>
      <c r="I1047" s="171"/>
      <c r="J1047" s="172">
        <f>ROUND(I1047*H1047,2)</f>
        <v>0</v>
      </c>
      <c r="K1047" s="168" t="s">
        <v>145</v>
      </c>
      <c r="L1047" s="173"/>
      <c r="M1047" s="174" t="s">
        <v>1</v>
      </c>
      <c r="N1047" s="175" t="s">
        <v>39</v>
      </c>
      <c r="P1047" s="141">
        <f>O1047*H1047</f>
        <v>0</v>
      </c>
      <c r="Q1047" s="141">
        <v>2.7999999999999998E-4</v>
      </c>
      <c r="R1047" s="141">
        <f>Q1047*H1047</f>
        <v>9.9915199999999985E-3</v>
      </c>
      <c r="S1047" s="141">
        <v>0</v>
      </c>
      <c r="T1047" s="142">
        <f>S1047*H1047</f>
        <v>0</v>
      </c>
      <c r="AR1047" s="143" t="s">
        <v>310</v>
      </c>
      <c r="AT1047" s="143" t="s">
        <v>218</v>
      </c>
      <c r="AU1047" s="143" t="s">
        <v>84</v>
      </c>
      <c r="AY1047" s="17" t="s">
        <v>139</v>
      </c>
      <c r="BE1047" s="144">
        <f>IF(N1047="základní",J1047,0)</f>
        <v>0</v>
      </c>
      <c r="BF1047" s="144">
        <f>IF(N1047="snížená",J1047,0)</f>
        <v>0</v>
      </c>
      <c r="BG1047" s="144">
        <f>IF(N1047="zákl. přenesená",J1047,0)</f>
        <v>0</v>
      </c>
      <c r="BH1047" s="144">
        <f>IF(N1047="sníž. přenesená",J1047,0)</f>
        <v>0</v>
      </c>
      <c r="BI1047" s="144">
        <f>IF(N1047="nulová",J1047,0)</f>
        <v>0</v>
      </c>
      <c r="BJ1047" s="17" t="s">
        <v>82</v>
      </c>
      <c r="BK1047" s="144">
        <f>ROUND(I1047*H1047,2)</f>
        <v>0</v>
      </c>
      <c r="BL1047" s="17" t="s">
        <v>230</v>
      </c>
      <c r="BM1047" s="143" t="s">
        <v>1168</v>
      </c>
    </row>
    <row r="1048" spans="2:65" s="13" customFormat="1">
      <c r="B1048" s="152"/>
      <c r="D1048" s="146" t="s">
        <v>148</v>
      </c>
      <c r="F1048" s="154" t="s">
        <v>1169</v>
      </c>
      <c r="H1048" s="155">
        <v>35.683999999999997</v>
      </c>
      <c r="I1048" s="156"/>
      <c r="L1048" s="152"/>
      <c r="M1048" s="157"/>
      <c r="T1048" s="158"/>
      <c r="AT1048" s="153" t="s">
        <v>148</v>
      </c>
      <c r="AU1048" s="153" t="s">
        <v>84</v>
      </c>
      <c r="AV1048" s="13" t="s">
        <v>84</v>
      </c>
      <c r="AW1048" s="13" t="s">
        <v>4</v>
      </c>
      <c r="AX1048" s="13" t="s">
        <v>82</v>
      </c>
      <c r="AY1048" s="153" t="s">
        <v>139</v>
      </c>
    </row>
    <row r="1049" spans="2:65" s="1" customFormat="1" ht="24.2" customHeight="1">
      <c r="B1049" s="32"/>
      <c r="C1049" s="132" t="s">
        <v>1170</v>
      </c>
      <c r="D1049" s="132" t="s">
        <v>141</v>
      </c>
      <c r="E1049" s="133" t="s">
        <v>1171</v>
      </c>
      <c r="F1049" s="134" t="s">
        <v>1172</v>
      </c>
      <c r="G1049" s="135" t="s">
        <v>207</v>
      </c>
      <c r="H1049" s="136">
        <v>0.41699999999999998</v>
      </c>
      <c r="I1049" s="137"/>
      <c r="J1049" s="138">
        <f>ROUND(I1049*H1049,2)</f>
        <v>0</v>
      </c>
      <c r="K1049" s="134" t="s">
        <v>145</v>
      </c>
      <c r="L1049" s="32"/>
      <c r="M1049" s="139" t="s">
        <v>1</v>
      </c>
      <c r="N1049" s="140" t="s">
        <v>39</v>
      </c>
      <c r="P1049" s="141">
        <f>O1049*H1049</f>
        <v>0</v>
      </c>
      <c r="Q1049" s="141">
        <v>0</v>
      </c>
      <c r="R1049" s="141">
        <f>Q1049*H1049</f>
        <v>0</v>
      </c>
      <c r="S1049" s="141">
        <v>0</v>
      </c>
      <c r="T1049" s="142">
        <f>S1049*H1049</f>
        <v>0</v>
      </c>
      <c r="AR1049" s="143" t="s">
        <v>230</v>
      </c>
      <c r="AT1049" s="143" t="s">
        <v>141</v>
      </c>
      <c r="AU1049" s="143" t="s">
        <v>84</v>
      </c>
      <c r="AY1049" s="17" t="s">
        <v>139</v>
      </c>
      <c r="BE1049" s="144">
        <f>IF(N1049="základní",J1049,0)</f>
        <v>0</v>
      </c>
      <c r="BF1049" s="144">
        <f>IF(N1049="snížená",J1049,0)</f>
        <v>0</v>
      </c>
      <c r="BG1049" s="144">
        <f>IF(N1049="zákl. přenesená",J1049,0)</f>
        <v>0</v>
      </c>
      <c r="BH1049" s="144">
        <f>IF(N1049="sníž. přenesená",J1049,0)</f>
        <v>0</v>
      </c>
      <c r="BI1049" s="144">
        <f>IF(N1049="nulová",J1049,0)</f>
        <v>0</v>
      </c>
      <c r="BJ1049" s="17" t="s">
        <v>82</v>
      </c>
      <c r="BK1049" s="144">
        <f>ROUND(I1049*H1049,2)</f>
        <v>0</v>
      </c>
      <c r="BL1049" s="17" t="s">
        <v>230</v>
      </c>
      <c r="BM1049" s="143" t="s">
        <v>1173</v>
      </c>
    </row>
    <row r="1050" spans="2:65" s="11" customFormat="1" ht="22.9" customHeight="1">
      <c r="B1050" s="120"/>
      <c r="D1050" s="121" t="s">
        <v>73</v>
      </c>
      <c r="E1050" s="130" t="s">
        <v>1174</v>
      </c>
      <c r="F1050" s="130" t="s">
        <v>1175</v>
      </c>
      <c r="I1050" s="123"/>
      <c r="J1050" s="131">
        <f>BK1050</f>
        <v>0</v>
      </c>
      <c r="L1050" s="120"/>
      <c r="M1050" s="125"/>
      <c r="P1050" s="126">
        <f>SUM(P1051:P1154)</f>
        <v>0</v>
      </c>
      <c r="R1050" s="126">
        <f>SUM(R1051:R1154)</f>
        <v>1.9449776199999995</v>
      </c>
      <c r="T1050" s="127">
        <f>SUM(T1051:T1154)</f>
        <v>0</v>
      </c>
      <c r="AR1050" s="121" t="s">
        <v>84</v>
      </c>
      <c r="AT1050" s="128" t="s">
        <v>73</v>
      </c>
      <c r="AU1050" s="128" t="s">
        <v>82</v>
      </c>
      <c r="AY1050" s="121" t="s">
        <v>139</v>
      </c>
      <c r="BK1050" s="129">
        <f>SUM(BK1051:BK1154)</f>
        <v>0</v>
      </c>
    </row>
    <row r="1051" spans="2:65" s="1" customFormat="1" ht="16.5" customHeight="1">
      <c r="B1051" s="32"/>
      <c r="C1051" s="132" t="s">
        <v>1176</v>
      </c>
      <c r="D1051" s="132" t="s">
        <v>141</v>
      </c>
      <c r="E1051" s="133" t="s">
        <v>1177</v>
      </c>
      <c r="F1051" s="134" t="s">
        <v>1178</v>
      </c>
      <c r="G1051" s="135" t="s">
        <v>144</v>
      </c>
      <c r="H1051" s="136">
        <v>95.15</v>
      </c>
      <c r="I1051" s="137"/>
      <c r="J1051" s="138">
        <f>ROUND(I1051*H1051,2)</f>
        <v>0</v>
      </c>
      <c r="K1051" s="134" t="s">
        <v>145</v>
      </c>
      <c r="L1051" s="32"/>
      <c r="M1051" s="139" t="s">
        <v>1</v>
      </c>
      <c r="N1051" s="140" t="s">
        <v>39</v>
      </c>
      <c r="P1051" s="141">
        <f>O1051*H1051</f>
        <v>0</v>
      </c>
      <c r="Q1051" s="141">
        <v>2.9999999999999997E-4</v>
      </c>
      <c r="R1051" s="141">
        <f>Q1051*H1051</f>
        <v>2.8545000000000001E-2</v>
      </c>
      <c r="S1051" s="141">
        <v>0</v>
      </c>
      <c r="T1051" s="142">
        <f>S1051*H1051</f>
        <v>0</v>
      </c>
      <c r="AR1051" s="143" t="s">
        <v>230</v>
      </c>
      <c r="AT1051" s="143" t="s">
        <v>141</v>
      </c>
      <c r="AU1051" s="143" t="s">
        <v>84</v>
      </c>
      <c r="AY1051" s="17" t="s">
        <v>139</v>
      </c>
      <c r="BE1051" s="144">
        <f>IF(N1051="základní",J1051,0)</f>
        <v>0</v>
      </c>
      <c r="BF1051" s="144">
        <f>IF(N1051="snížená",J1051,0)</f>
        <v>0</v>
      </c>
      <c r="BG1051" s="144">
        <f>IF(N1051="zákl. přenesená",J1051,0)</f>
        <v>0</v>
      </c>
      <c r="BH1051" s="144">
        <f>IF(N1051="sníž. přenesená",J1051,0)</f>
        <v>0</v>
      </c>
      <c r="BI1051" s="144">
        <f>IF(N1051="nulová",J1051,0)</f>
        <v>0</v>
      </c>
      <c r="BJ1051" s="17" t="s">
        <v>82</v>
      </c>
      <c r="BK1051" s="144">
        <f>ROUND(I1051*H1051,2)</f>
        <v>0</v>
      </c>
      <c r="BL1051" s="17" t="s">
        <v>230</v>
      </c>
      <c r="BM1051" s="143" t="s">
        <v>1179</v>
      </c>
    </row>
    <row r="1052" spans="2:65" s="12" customFormat="1" ht="22.5">
      <c r="B1052" s="145"/>
      <c r="D1052" s="146" t="s">
        <v>148</v>
      </c>
      <c r="E1052" s="147" t="s">
        <v>1</v>
      </c>
      <c r="F1052" s="148" t="s">
        <v>488</v>
      </c>
      <c r="H1052" s="147" t="s">
        <v>1</v>
      </c>
      <c r="I1052" s="149"/>
      <c r="L1052" s="145"/>
      <c r="M1052" s="150"/>
      <c r="T1052" s="151"/>
      <c r="AT1052" s="147" t="s">
        <v>148</v>
      </c>
      <c r="AU1052" s="147" t="s">
        <v>84</v>
      </c>
      <c r="AV1052" s="12" t="s">
        <v>82</v>
      </c>
      <c r="AW1052" s="12" t="s">
        <v>31</v>
      </c>
      <c r="AX1052" s="12" t="s">
        <v>74</v>
      </c>
      <c r="AY1052" s="147" t="s">
        <v>139</v>
      </c>
    </row>
    <row r="1053" spans="2:65" s="13" customFormat="1">
      <c r="B1053" s="152"/>
      <c r="D1053" s="146" t="s">
        <v>148</v>
      </c>
      <c r="E1053" s="153" t="s">
        <v>1</v>
      </c>
      <c r="F1053" s="154" t="s">
        <v>1180</v>
      </c>
      <c r="H1053" s="155">
        <v>83.88</v>
      </c>
      <c r="I1053" s="156"/>
      <c r="L1053" s="152"/>
      <c r="M1053" s="157"/>
      <c r="T1053" s="158"/>
      <c r="AT1053" s="153" t="s">
        <v>148</v>
      </c>
      <c r="AU1053" s="153" t="s">
        <v>84</v>
      </c>
      <c r="AV1053" s="13" t="s">
        <v>84</v>
      </c>
      <c r="AW1053" s="13" t="s">
        <v>31</v>
      </c>
      <c r="AX1053" s="13" t="s">
        <v>74</v>
      </c>
      <c r="AY1053" s="153" t="s">
        <v>139</v>
      </c>
    </row>
    <row r="1054" spans="2:65" s="12" customFormat="1" ht="22.5">
      <c r="B1054" s="145"/>
      <c r="D1054" s="146" t="s">
        <v>148</v>
      </c>
      <c r="E1054" s="147" t="s">
        <v>1</v>
      </c>
      <c r="F1054" s="148" t="s">
        <v>1181</v>
      </c>
      <c r="H1054" s="147" t="s">
        <v>1</v>
      </c>
      <c r="I1054" s="149"/>
      <c r="L1054" s="145"/>
      <c r="M1054" s="150"/>
      <c r="T1054" s="151"/>
      <c r="AT1054" s="147" t="s">
        <v>148</v>
      </c>
      <c r="AU1054" s="147" t="s">
        <v>84</v>
      </c>
      <c r="AV1054" s="12" t="s">
        <v>82</v>
      </c>
      <c r="AW1054" s="12" t="s">
        <v>31</v>
      </c>
      <c r="AX1054" s="12" t="s">
        <v>74</v>
      </c>
      <c r="AY1054" s="147" t="s">
        <v>139</v>
      </c>
    </row>
    <row r="1055" spans="2:65" s="13" customFormat="1">
      <c r="B1055" s="152"/>
      <c r="D1055" s="146" t="s">
        <v>148</v>
      </c>
      <c r="E1055" s="153" t="s">
        <v>1</v>
      </c>
      <c r="F1055" s="154" t="s">
        <v>1182</v>
      </c>
      <c r="H1055" s="155">
        <v>11.27</v>
      </c>
      <c r="I1055" s="156"/>
      <c r="L1055" s="152"/>
      <c r="M1055" s="157"/>
      <c r="T1055" s="158"/>
      <c r="AT1055" s="153" t="s">
        <v>148</v>
      </c>
      <c r="AU1055" s="153" t="s">
        <v>84</v>
      </c>
      <c r="AV1055" s="13" t="s">
        <v>84</v>
      </c>
      <c r="AW1055" s="13" t="s">
        <v>31</v>
      </c>
      <c r="AX1055" s="13" t="s">
        <v>74</v>
      </c>
      <c r="AY1055" s="153" t="s">
        <v>139</v>
      </c>
    </row>
    <row r="1056" spans="2:65" s="14" customFormat="1">
      <c r="B1056" s="159"/>
      <c r="D1056" s="146" t="s">
        <v>148</v>
      </c>
      <c r="E1056" s="160" t="s">
        <v>1</v>
      </c>
      <c r="F1056" s="161" t="s">
        <v>170</v>
      </c>
      <c r="H1056" s="162">
        <v>95.149999999999991</v>
      </c>
      <c r="I1056" s="163"/>
      <c r="L1056" s="159"/>
      <c r="M1056" s="164"/>
      <c r="T1056" s="165"/>
      <c r="AT1056" s="160" t="s">
        <v>148</v>
      </c>
      <c r="AU1056" s="160" t="s">
        <v>84</v>
      </c>
      <c r="AV1056" s="14" t="s">
        <v>146</v>
      </c>
      <c r="AW1056" s="14" t="s">
        <v>31</v>
      </c>
      <c r="AX1056" s="14" t="s">
        <v>82</v>
      </c>
      <c r="AY1056" s="160" t="s">
        <v>139</v>
      </c>
    </row>
    <row r="1057" spans="2:65" s="1" customFormat="1" ht="24.2" customHeight="1">
      <c r="B1057" s="32"/>
      <c r="C1057" s="132" t="s">
        <v>1183</v>
      </c>
      <c r="D1057" s="132" t="s">
        <v>141</v>
      </c>
      <c r="E1057" s="133" t="s">
        <v>1184</v>
      </c>
      <c r="F1057" s="134" t="s">
        <v>1185</v>
      </c>
      <c r="G1057" s="135" t="s">
        <v>144</v>
      </c>
      <c r="H1057" s="136">
        <v>9.1999999999999993</v>
      </c>
      <c r="I1057" s="137"/>
      <c r="J1057" s="138">
        <f>ROUND(I1057*H1057,2)</f>
        <v>0</v>
      </c>
      <c r="K1057" s="134" t="s">
        <v>145</v>
      </c>
      <c r="L1057" s="32"/>
      <c r="M1057" s="139" t="s">
        <v>1</v>
      </c>
      <c r="N1057" s="140" t="s">
        <v>39</v>
      </c>
      <c r="P1057" s="141">
        <f>O1057*H1057</f>
        <v>0</v>
      </c>
      <c r="Q1057" s="141">
        <v>1.5E-3</v>
      </c>
      <c r="R1057" s="141">
        <f>Q1057*H1057</f>
        <v>1.38E-2</v>
      </c>
      <c r="S1057" s="141">
        <v>0</v>
      </c>
      <c r="T1057" s="142">
        <f>S1057*H1057</f>
        <v>0</v>
      </c>
      <c r="AR1057" s="143" t="s">
        <v>230</v>
      </c>
      <c r="AT1057" s="143" t="s">
        <v>141</v>
      </c>
      <c r="AU1057" s="143" t="s">
        <v>84</v>
      </c>
      <c r="AY1057" s="17" t="s">
        <v>139</v>
      </c>
      <c r="BE1057" s="144">
        <f>IF(N1057="základní",J1057,0)</f>
        <v>0</v>
      </c>
      <c r="BF1057" s="144">
        <f>IF(N1057="snížená",J1057,0)</f>
        <v>0</v>
      </c>
      <c r="BG1057" s="144">
        <f>IF(N1057="zákl. přenesená",J1057,0)</f>
        <v>0</v>
      </c>
      <c r="BH1057" s="144">
        <f>IF(N1057="sníž. přenesená",J1057,0)</f>
        <v>0</v>
      </c>
      <c r="BI1057" s="144">
        <f>IF(N1057="nulová",J1057,0)</f>
        <v>0</v>
      </c>
      <c r="BJ1057" s="17" t="s">
        <v>82</v>
      </c>
      <c r="BK1057" s="144">
        <f>ROUND(I1057*H1057,2)</f>
        <v>0</v>
      </c>
      <c r="BL1057" s="17" t="s">
        <v>230</v>
      </c>
      <c r="BM1057" s="143" t="s">
        <v>1186</v>
      </c>
    </row>
    <row r="1058" spans="2:65" s="12" customFormat="1">
      <c r="B1058" s="145"/>
      <c r="D1058" s="146" t="s">
        <v>148</v>
      </c>
      <c r="E1058" s="147" t="s">
        <v>1</v>
      </c>
      <c r="F1058" s="148" t="s">
        <v>428</v>
      </c>
      <c r="H1058" s="147" t="s">
        <v>1</v>
      </c>
      <c r="I1058" s="149"/>
      <c r="L1058" s="145"/>
      <c r="M1058" s="150"/>
      <c r="T1058" s="151"/>
      <c r="AT1058" s="147" t="s">
        <v>148</v>
      </c>
      <c r="AU1058" s="147" t="s">
        <v>84</v>
      </c>
      <c r="AV1058" s="12" t="s">
        <v>82</v>
      </c>
      <c r="AW1058" s="12" t="s">
        <v>31</v>
      </c>
      <c r="AX1058" s="12" t="s">
        <v>74</v>
      </c>
      <c r="AY1058" s="147" t="s">
        <v>139</v>
      </c>
    </row>
    <row r="1059" spans="2:65" s="13" customFormat="1">
      <c r="B1059" s="152"/>
      <c r="D1059" s="146" t="s">
        <v>148</v>
      </c>
      <c r="E1059" s="153" t="s">
        <v>1</v>
      </c>
      <c r="F1059" s="154" t="s">
        <v>1187</v>
      </c>
      <c r="H1059" s="155">
        <v>0.9</v>
      </c>
      <c r="I1059" s="156"/>
      <c r="L1059" s="152"/>
      <c r="M1059" s="157"/>
      <c r="T1059" s="158"/>
      <c r="AT1059" s="153" t="s">
        <v>148</v>
      </c>
      <c r="AU1059" s="153" t="s">
        <v>84</v>
      </c>
      <c r="AV1059" s="13" t="s">
        <v>84</v>
      </c>
      <c r="AW1059" s="13" t="s">
        <v>31</v>
      </c>
      <c r="AX1059" s="13" t="s">
        <v>74</v>
      </c>
      <c r="AY1059" s="153" t="s">
        <v>139</v>
      </c>
    </row>
    <row r="1060" spans="2:65" s="13" customFormat="1">
      <c r="B1060" s="152"/>
      <c r="D1060" s="146" t="s">
        <v>148</v>
      </c>
      <c r="E1060" s="153" t="s">
        <v>1</v>
      </c>
      <c r="F1060" s="154" t="s">
        <v>363</v>
      </c>
      <c r="H1060" s="155">
        <v>4</v>
      </c>
      <c r="I1060" s="156"/>
      <c r="L1060" s="152"/>
      <c r="M1060" s="157"/>
      <c r="T1060" s="158"/>
      <c r="AT1060" s="153" t="s">
        <v>148</v>
      </c>
      <c r="AU1060" s="153" t="s">
        <v>84</v>
      </c>
      <c r="AV1060" s="13" t="s">
        <v>84</v>
      </c>
      <c r="AW1060" s="13" t="s">
        <v>31</v>
      </c>
      <c r="AX1060" s="13" t="s">
        <v>74</v>
      </c>
      <c r="AY1060" s="153" t="s">
        <v>139</v>
      </c>
    </row>
    <row r="1061" spans="2:65" s="12" customFormat="1">
      <c r="B1061" s="145"/>
      <c r="D1061" s="146" t="s">
        <v>148</v>
      </c>
      <c r="E1061" s="147" t="s">
        <v>1</v>
      </c>
      <c r="F1061" s="148" t="s">
        <v>434</v>
      </c>
      <c r="H1061" s="147" t="s">
        <v>1</v>
      </c>
      <c r="I1061" s="149"/>
      <c r="L1061" s="145"/>
      <c r="M1061" s="150"/>
      <c r="T1061" s="151"/>
      <c r="AT1061" s="147" t="s">
        <v>148</v>
      </c>
      <c r="AU1061" s="147" t="s">
        <v>84</v>
      </c>
      <c r="AV1061" s="12" t="s">
        <v>82</v>
      </c>
      <c r="AW1061" s="12" t="s">
        <v>31</v>
      </c>
      <c r="AX1061" s="12" t="s">
        <v>74</v>
      </c>
      <c r="AY1061" s="147" t="s">
        <v>139</v>
      </c>
    </row>
    <row r="1062" spans="2:65" s="13" customFormat="1">
      <c r="B1062" s="152"/>
      <c r="D1062" s="146" t="s">
        <v>148</v>
      </c>
      <c r="E1062" s="153" t="s">
        <v>1</v>
      </c>
      <c r="F1062" s="154" t="s">
        <v>1188</v>
      </c>
      <c r="H1062" s="155">
        <v>0.3</v>
      </c>
      <c r="I1062" s="156"/>
      <c r="L1062" s="152"/>
      <c r="M1062" s="157"/>
      <c r="T1062" s="158"/>
      <c r="AT1062" s="153" t="s">
        <v>148</v>
      </c>
      <c r="AU1062" s="153" t="s">
        <v>84</v>
      </c>
      <c r="AV1062" s="13" t="s">
        <v>84</v>
      </c>
      <c r="AW1062" s="13" t="s">
        <v>31</v>
      </c>
      <c r="AX1062" s="13" t="s">
        <v>74</v>
      </c>
      <c r="AY1062" s="153" t="s">
        <v>139</v>
      </c>
    </row>
    <row r="1063" spans="2:65" s="13" customFormat="1">
      <c r="B1063" s="152"/>
      <c r="D1063" s="146" t="s">
        <v>148</v>
      </c>
      <c r="E1063" s="153" t="s">
        <v>1</v>
      </c>
      <c r="F1063" s="154" t="s">
        <v>363</v>
      </c>
      <c r="H1063" s="155">
        <v>4</v>
      </c>
      <c r="I1063" s="156"/>
      <c r="L1063" s="152"/>
      <c r="M1063" s="157"/>
      <c r="T1063" s="158"/>
      <c r="AT1063" s="153" t="s">
        <v>148</v>
      </c>
      <c r="AU1063" s="153" t="s">
        <v>84</v>
      </c>
      <c r="AV1063" s="13" t="s">
        <v>84</v>
      </c>
      <c r="AW1063" s="13" t="s">
        <v>31</v>
      </c>
      <c r="AX1063" s="13" t="s">
        <v>74</v>
      </c>
      <c r="AY1063" s="153" t="s">
        <v>139</v>
      </c>
    </row>
    <row r="1064" spans="2:65" s="14" customFormat="1">
      <c r="B1064" s="159"/>
      <c r="D1064" s="146" t="s">
        <v>148</v>
      </c>
      <c r="E1064" s="160" t="s">
        <v>1</v>
      </c>
      <c r="F1064" s="161" t="s">
        <v>170</v>
      </c>
      <c r="H1064" s="162">
        <v>9.1999999999999993</v>
      </c>
      <c r="I1064" s="163"/>
      <c r="L1064" s="159"/>
      <c r="M1064" s="164"/>
      <c r="T1064" s="165"/>
      <c r="AT1064" s="160" t="s">
        <v>148</v>
      </c>
      <c r="AU1064" s="160" t="s">
        <v>84</v>
      </c>
      <c r="AV1064" s="14" t="s">
        <v>146</v>
      </c>
      <c r="AW1064" s="14" t="s">
        <v>31</v>
      </c>
      <c r="AX1064" s="14" t="s">
        <v>82</v>
      </c>
      <c r="AY1064" s="160" t="s">
        <v>139</v>
      </c>
    </row>
    <row r="1065" spans="2:65" s="1" customFormat="1" ht="24.2" customHeight="1">
      <c r="B1065" s="32"/>
      <c r="C1065" s="132" t="s">
        <v>1189</v>
      </c>
      <c r="D1065" s="132" t="s">
        <v>141</v>
      </c>
      <c r="E1065" s="133" t="s">
        <v>1190</v>
      </c>
      <c r="F1065" s="134" t="s">
        <v>1191</v>
      </c>
      <c r="G1065" s="135" t="s">
        <v>159</v>
      </c>
      <c r="H1065" s="136">
        <v>16.951000000000001</v>
      </c>
      <c r="I1065" s="137"/>
      <c r="J1065" s="138">
        <f>ROUND(I1065*H1065,2)</f>
        <v>0</v>
      </c>
      <c r="K1065" s="134" t="s">
        <v>145</v>
      </c>
      <c r="L1065" s="32"/>
      <c r="M1065" s="139" t="s">
        <v>1</v>
      </c>
      <c r="N1065" s="140" t="s">
        <v>39</v>
      </c>
      <c r="P1065" s="141">
        <f>O1065*H1065</f>
        <v>0</v>
      </c>
      <c r="Q1065" s="141">
        <v>2.7999999999999998E-4</v>
      </c>
      <c r="R1065" s="141">
        <f>Q1065*H1065</f>
        <v>4.7462799999999994E-3</v>
      </c>
      <c r="S1065" s="141">
        <v>0</v>
      </c>
      <c r="T1065" s="142">
        <f>S1065*H1065</f>
        <v>0</v>
      </c>
      <c r="AR1065" s="143" t="s">
        <v>230</v>
      </c>
      <c r="AT1065" s="143" t="s">
        <v>141</v>
      </c>
      <c r="AU1065" s="143" t="s">
        <v>84</v>
      </c>
      <c r="AY1065" s="17" t="s">
        <v>139</v>
      </c>
      <c r="BE1065" s="144">
        <f>IF(N1065="základní",J1065,0)</f>
        <v>0</v>
      </c>
      <c r="BF1065" s="144">
        <f>IF(N1065="snížená",J1065,0)</f>
        <v>0</v>
      </c>
      <c r="BG1065" s="144">
        <f>IF(N1065="zákl. přenesená",J1065,0)</f>
        <v>0</v>
      </c>
      <c r="BH1065" s="144">
        <f>IF(N1065="sníž. přenesená",J1065,0)</f>
        <v>0</v>
      </c>
      <c r="BI1065" s="144">
        <f>IF(N1065="nulová",J1065,0)</f>
        <v>0</v>
      </c>
      <c r="BJ1065" s="17" t="s">
        <v>82</v>
      </c>
      <c r="BK1065" s="144">
        <f>ROUND(I1065*H1065,2)</f>
        <v>0</v>
      </c>
      <c r="BL1065" s="17" t="s">
        <v>230</v>
      </c>
      <c r="BM1065" s="143" t="s">
        <v>1192</v>
      </c>
    </row>
    <row r="1066" spans="2:65" s="12" customFormat="1">
      <c r="B1066" s="145"/>
      <c r="D1066" s="146" t="s">
        <v>148</v>
      </c>
      <c r="E1066" s="147" t="s">
        <v>1</v>
      </c>
      <c r="F1066" s="148" t="s">
        <v>428</v>
      </c>
      <c r="H1066" s="147" t="s">
        <v>1</v>
      </c>
      <c r="I1066" s="149"/>
      <c r="L1066" s="145"/>
      <c r="M1066" s="150"/>
      <c r="T1066" s="151"/>
      <c r="AT1066" s="147" t="s">
        <v>148</v>
      </c>
      <c r="AU1066" s="147" t="s">
        <v>84</v>
      </c>
      <c r="AV1066" s="12" t="s">
        <v>82</v>
      </c>
      <c r="AW1066" s="12" t="s">
        <v>31</v>
      </c>
      <c r="AX1066" s="12" t="s">
        <v>74</v>
      </c>
      <c r="AY1066" s="147" t="s">
        <v>139</v>
      </c>
    </row>
    <row r="1067" spans="2:65" s="13" customFormat="1">
      <c r="B1067" s="152"/>
      <c r="D1067" s="146" t="s">
        <v>148</v>
      </c>
      <c r="E1067" s="153" t="s">
        <v>1</v>
      </c>
      <c r="F1067" s="154" t="s">
        <v>1193</v>
      </c>
      <c r="H1067" s="155">
        <v>9.4</v>
      </c>
      <c r="I1067" s="156"/>
      <c r="L1067" s="152"/>
      <c r="M1067" s="157"/>
      <c r="T1067" s="158"/>
      <c r="AT1067" s="153" t="s">
        <v>148</v>
      </c>
      <c r="AU1067" s="153" t="s">
        <v>84</v>
      </c>
      <c r="AV1067" s="13" t="s">
        <v>84</v>
      </c>
      <c r="AW1067" s="13" t="s">
        <v>31</v>
      </c>
      <c r="AX1067" s="13" t="s">
        <v>74</v>
      </c>
      <c r="AY1067" s="153" t="s">
        <v>139</v>
      </c>
    </row>
    <row r="1068" spans="2:65" s="13" customFormat="1">
      <c r="B1068" s="152"/>
      <c r="D1068" s="146" t="s">
        <v>148</v>
      </c>
      <c r="E1068" s="153" t="s">
        <v>1</v>
      </c>
      <c r="F1068" s="154" t="s">
        <v>1194</v>
      </c>
      <c r="H1068" s="155">
        <v>1.845</v>
      </c>
      <c r="I1068" s="156"/>
      <c r="L1068" s="152"/>
      <c r="M1068" s="157"/>
      <c r="T1068" s="158"/>
      <c r="AT1068" s="153" t="s">
        <v>148</v>
      </c>
      <c r="AU1068" s="153" t="s">
        <v>84</v>
      </c>
      <c r="AV1068" s="13" t="s">
        <v>84</v>
      </c>
      <c r="AW1068" s="13" t="s">
        <v>31</v>
      </c>
      <c r="AX1068" s="13" t="s">
        <v>74</v>
      </c>
      <c r="AY1068" s="153" t="s">
        <v>139</v>
      </c>
    </row>
    <row r="1069" spans="2:65" s="12" customFormat="1">
      <c r="B1069" s="145"/>
      <c r="D1069" s="146" t="s">
        <v>148</v>
      </c>
      <c r="E1069" s="147" t="s">
        <v>1</v>
      </c>
      <c r="F1069" s="148" t="s">
        <v>434</v>
      </c>
      <c r="H1069" s="147" t="s">
        <v>1</v>
      </c>
      <c r="I1069" s="149"/>
      <c r="L1069" s="145"/>
      <c r="M1069" s="150"/>
      <c r="T1069" s="151"/>
      <c r="AT1069" s="147" t="s">
        <v>148</v>
      </c>
      <c r="AU1069" s="147" t="s">
        <v>84</v>
      </c>
      <c r="AV1069" s="12" t="s">
        <v>82</v>
      </c>
      <c r="AW1069" s="12" t="s">
        <v>31</v>
      </c>
      <c r="AX1069" s="12" t="s">
        <v>74</v>
      </c>
      <c r="AY1069" s="147" t="s">
        <v>139</v>
      </c>
    </row>
    <row r="1070" spans="2:65" s="13" customFormat="1">
      <c r="B1070" s="152"/>
      <c r="D1070" s="146" t="s">
        <v>148</v>
      </c>
      <c r="E1070" s="153" t="s">
        <v>1</v>
      </c>
      <c r="F1070" s="154" t="s">
        <v>1195</v>
      </c>
      <c r="H1070" s="155">
        <v>5.4</v>
      </c>
      <c r="I1070" s="156"/>
      <c r="L1070" s="152"/>
      <c r="M1070" s="157"/>
      <c r="T1070" s="158"/>
      <c r="AT1070" s="153" t="s">
        <v>148</v>
      </c>
      <c r="AU1070" s="153" t="s">
        <v>84</v>
      </c>
      <c r="AV1070" s="13" t="s">
        <v>84</v>
      </c>
      <c r="AW1070" s="13" t="s">
        <v>31</v>
      </c>
      <c r="AX1070" s="13" t="s">
        <v>74</v>
      </c>
      <c r="AY1070" s="153" t="s">
        <v>139</v>
      </c>
    </row>
    <row r="1071" spans="2:65" s="13" customFormat="1">
      <c r="B1071" s="152"/>
      <c r="D1071" s="146" t="s">
        <v>148</v>
      </c>
      <c r="E1071" s="153" t="s">
        <v>1</v>
      </c>
      <c r="F1071" s="154" t="s">
        <v>1196</v>
      </c>
      <c r="H1071" s="155">
        <v>0.30599999999999999</v>
      </c>
      <c r="I1071" s="156"/>
      <c r="L1071" s="152"/>
      <c r="M1071" s="157"/>
      <c r="T1071" s="158"/>
      <c r="AT1071" s="153" t="s">
        <v>148</v>
      </c>
      <c r="AU1071" s="153" t="s">
        <v>84</v>
      </c>
      <c r="AV1071" s="13" t="s">
        <v>84</v>
      </c>
      <c r="AW1071" s="13" t="s">
        <v>31</v>
      </c>
      <c r="AX1071" s="13" t="s">
        <v>74</v>
      </c>
      <c r="AY1071" s="153" t="s">
        <v>139</v>
      </c>
    </row>
    <row r="1072" spans="2:65" s="14" customFormat="1">
      <c r="B1072" s="159"/>
      <c r="D1072" s="146" t="s">
        <v>148</v>
      </c>
      <c r="E1072" s="160" t="s">
        <v>1</v>
      </c>
      <c r="F1072" s="161" t="s">
        <v>170</v>
      </c>
      <c r="H1072" s="162">
        <v>16.951000000000001</v>
      </c>
      <c r="I1072" s="163"/>
      <c r="L1072" s="159"/>
      <c r="M1072" s="164"/>
      <c r="T1072" s="165"/>
      <c r="AT1072" s="160" t="s">
        <v>148</v>
      </c>
      <c r="AU1072" s="160" t="s">
        <v>84</v>
      </c>
      <c r="AV1072" s="14" t="s">
        <v>146</v>
      </c>
      <c r="AW1072" s="14" t="s">
        <v>31</v>
      </c>
      <c r="AX1072" s="14" t="s">
        <v>82</v>
      </c>
      <c r="AY1072" s="160" t="s">
        <v>139</v>
      </c>
    </row>
    <row r="1073" spans="2:65" s="1" customFormat="1" ht="21.75" customHeight="1">
      <c r="B1073" s="32"/>
      <c r="C1073" s="132" t="s">
        <v>1197</v>
      </c>
      <c r="D1073" s="132" t="s">
        <v>141</v>
      </c>
      <c r="E1073" s="133" t="s">
        <v>1198</v>
      </c>
      <c r="F1073" s="134" t="s">
        <v>1199</v>
      </c>
      <c r="G1073" s="135" t="s">
        <v>159</v>
      </c>
      <c r="H1073" s="136">
        <v>7.28</v>
      </c>
      <c r="I1073" s="137"/>
      <c r="J1073" s="138">
        <f>ROUND(I1073*H1073,2)</f>
        <v>0</v>
      </c>
      <c r="K1073" s="134" t="s">
        <v>145</v>
      </c>
      <c r="L1073" s="32"/>
      <c r="M1073" s="139" t="s">
        <v>1</v>
      </c>
      <c r="N1073" s="140" t="s">
        <v>39</v>
      </c>
      <c r="P1073" s="141">
        <f>O1073*H1073</f>
        <v>0</v>
      </c>
      <c r="Q1073" s="141">
        <v>2.0000000000000001E-4</v>
      </c>
      <c r="R1073" s="141">
        <f>Q1073*H1073</f>
        <v>1.456E-3</v>
      </c>
      <c r="S1073" s="141">
        <v>0</v>
      </c>
      <c r="T1073" s="142">
        <f>S1073*H1073</f>
        <v>0</v>
      </c>
      <c r="AR1073" s="143" t="s">
        <v>230</v>
      </c>
      <c r="AT1073" s="143" t="s">
        <v>141</v>
      </c>
      <c r="AU1073" s="143" t="s">
        <v>84</v>
      </c>
      <c r="AY1073" s="17" t="s">
        <v>139</v>
      </c>
      <c r="BE1073" s="144">
        <f>IF(N1073="základní",J1073,0)</f>
        <v>0</v>
      </c>
      <c r="BF1073" s="144">
        <f>IF(N1073="snížená",J1073,0)</f>
        <v>0</v>
      </c>
      <c r="BG1073" s="144">
        <f>IF(N1073="zákl. přenesená",J1073,0)</f>
        <v>0</v>
      </c>
      <c r="BH1073" s="144">
        <f>IF(N1073="sníž. přenesená",J1073,0)</f>
        <v>0</v>
      </c>
      <c r="BI1073" s="144">
        <f>IF(N1073="nulová",J1073,0)</f>
        <v>0</v>
      </c>
      <c r="BJ1073" s="17" t="s">
        <v>82</v>
      </c>
      <c r="BK1073" s="144">
        <f>ROUND(I1073*H1073,2)</f>
        <v>0</v>
      </c>
      <c r="BL1073" s="17" t="s">
        <v>230</v>
      </c>
      <c r="BM1073" s="143" t="s">
        <v>1200</v>
      </c>
    </row>
    <row r="1074" spans="2:65" s="12" customFormat="1">
      <c r="B1074" s="145"/>
      <c r="D1074" s="146" t="s">
        <v>148</v>
      </c>
      <c r="E1074" s="147" t="s">
        <v>1</v>
      </c>
      <c r="F1074" s="148" t="s">
        <v>502</v>
      </c>
      <c r="H1074" s="147" t="s">
        <v>1</v>
      </c>
      <c r="I1074" s="149"/>
      <c r="L1074" s="145"/>
      <c r="M1074" s="150"/>
      <c r="T1074" s="151"/>
      <c r="AT1074" s="147" t="s">
        <v>148</v>
      </c>
      <c r="AU1074" s="147" t="s">
        <v>84</v>
      </c>
      <c r="AV1074" s="12" t="s">
        <v>82</v>
      </c>
      <c r="AW1074" s="12" t="s">
        <v>31</v>
      </c>
      <c r="AX1074" s="12" t="s">
        <v>74</v>
      </c>
      <c r="AY1074" s="147" t="s">
        <v>139</v>
      </c>
    </row>
    <row r="1075" spans="2:65" s="13" customFormat="1">
      <c r="B1075" s="152"/>
      <c r="D1075" s="146" t="s">
        <v>148</v>
      </c>
      <c r="E1075" s="153" t="s">
        <v>1</v>
      </c>
      <c r="F1075" s="154" t="s">
        <v>1201</v>
      </c>
      <c r="H1075" s="155">
        <v>1.63</v>
      </c>
      <c r="I1075" s="156"/>
      <c r="L1075" s="152"/>
      <c r="M1075" s="157"/>
      <c r="T1075" s="158"/>
      <c r="AT1075" s="153" t="s">
        <v>148</v>
      </c>
      <c r="AU1075" s="153" t="s">
        <v>84</v>
      </c>
      <c r="AV1075" s="13" t="s">
        <v>84</v>
      </c>
      <c r="AW1075" s="13" t="s">
        <v>31</v>
      </c>
      <c r="AX1075" s="13" t="s">
        <v>74</v>
      </c>
      <c r="AY1075" s="153" t="s">
        <v>139</v>
      </c>
    </row>
    <row r="1076" spans="2:65" s="12" customFormat="1">
      <c r="B1076" s="145"/>
      <c r="D1076" s="146" t="s">
        <v>148</v>
      </c>
      <c r="E1076" s="147" t="s">
        <v>1</v>
      </c>
      <c r="F1076" s="148" t="s">
        <v>426</v>
      </c>
      <c r="H1076" s="147" t="s">
        <v>1</v>
      </c>
      <c r="I1076" s="149"/>
      <c r="L1076" s="145"/>
      <c r="M1076" s="150"/>
      <c r="T1076" s="151"/>
      <c r="AT1076" s="147" t="s">
        <v>148</v>
      </c>
      <c r="AU1076" s="147" t="s">
        <v>84</v>
      </c>
      <c r="AV1076" s="12" t="s">
        <v>82</v>
      </c>
      <c r="AW1076" s="12" t="s">
        <v>31</v>
      </c>
      <c r="AX1076" s="12" t="s">
        <v>74</v>
      </c>
      <c r="AY1076" s="147" t="s">
        <v>139</v>
      </c>
    </row>
    <row r="1077" spans="2:65" s="13" customFormat="1">
      <c r="B1077" s="152"/>
      <c r="D1077" s="146" t="s">
        <v>148</v>
      </c>
      <c r="E1077" s="153" t="s">
        <v>1</v>
      </c>
      <c r="F1077" s="154" t="s">
        <v>1202</v>
      </c>
      <c r="H1077" s="155">
        <v>0.8</v>
      </c>
      <c r="I1077" s="156"/>
      <c r="L1077" s="152"/>
      <c r="M1077" s="157"/>
      <c r="T1077" s="158"/>
      <c r="AT1077" s="153" t="s">
        <v>148</v>
      </c>
      <c r="AU1077" s="153" t="s">
        <v>84</v>
      </c>
      <c r="AV1077" s="13" t="s">
        <v>84</v>
      </c>
      <c r="AW1077" s="13" t="s">
        <v>31</v>
      </c>
      <c r="AX1077" s="13" t="s">
        <v>74</v>
      </c>
      <c r="AY1077" s="153" t="s">
        <v>139</v>
      </c>
    </row>
    <row r="1078" spans="2:65" s="12" customFormat="1">
      <c r="B1078" s="145"/>
      <c r="D1078" s="146" t="s">
        <v>148</v>
      </c>
      <c r="E1078" s="147" t="s">
        <v>1</v>
      </c>
      <c r="F1078" s="148" t="s">
        <v>428</v>
      </c>
      <c r="H1078" s="147" t="s">
        <v>1</v>
      </c>
      <c r="I1078" s="149"/>
      <c r="L1078" s="145"/>
      <c r="M1078" s="150"/>
      <c r="T1078" s="151"/>
      <c r="AT1078" s="147" t="s">
        <v>148</v>
      </c>
      <c r="AU1078" s="147" t="s">
        <v>84</v>
      </c>
      <c r="AV1078" s="12" t="s">
        <v>82</v>
      </c>
      <c r="AW1078" s="12" t="s">
        <v>31</v>
      </c>
      <c r="AX1078" s="12" t="s">
        <v>74</v>
      </c>
      <c r="AY1078" s="147" t="s">
        <v>139</v>
      </c>
    </row>
    <row r="1079" spans="2:65" s="13" customFormat="1">
      <c r="B1079" s="152"/>
      <c r="D1079" s="146" t="s">
        <v>148</v>
      </c>
      <c r="E1079" s="153" t="s">
        <v>1</v>
      </c>
      <c r="F1079" s="154" t="s">
        <v>363</v>
      </c>
      <c r="H1079" s="155">
        <v>4</v>
      </c>
      <c r="I1079" s="156"/>
      <c r="L1079" s="152"/>
      <c r="M1079" s="157"/>
      <c r="T1079" s="158"/>
      <c r="AT1079" s="153" t="s">
        <v>148</v>
      </c>
      <c r="AU1079" s="153" t="s">
        <v>84</v>
      </c>
      <c r="AV1079" s="13" t="s">
        <v>84</v>
      </c>
      <c r="AW1079" s="13" t="s">
        <v>31</v>
      </c>
      <c r="AX1079" s="13" t="s">
        <v>74</v>
      </c>
      <c r="AY1079" s="153" t="s">
        <v>139</v>
      </c>
    </row>
    <row r="1080" spans="2:65" s="12" customFormat="1">
      <c r="B1080" s="145"/>
      <c r="D1080" s="146" t="s">
        <v>148</v>
      </c>
      <c r="E1080" s="147" t="s">
        <v>1</v>
      </c>
      <c r="F1080" s="148" t="s">
        <v>436</v>
      </c>
      <c r="H1080" s="147" t="s">
        <v>1</v>
      </c>
      <c r="I1080" s="149"/>
      <c r="L1080" s="145"/>
      <c r="M1080" s="150"/>
      <c r="T1080" s="151"/>
      <c r="AT1080" s="147" t="s">
        <v>148</v>
      </c>
      <c r="AU1080" s="147" t="s">
        <v>84</v>
      </c>
      <c r="AV1080" s="12" t="s">
        <v>82</v>
      </c>
      <c r="AW1080" s="12" t="s">
        <v>31</v>
      </c>
      <c r="AX1080" s="12" t="s">
        <v>74</v>
      </c>
      <c r="AY1080" s="147" t="s">
        <v>139</v>
      </c>
    </row>
    <row r="1081" spans="2:65" s="13" customFormat="1">
      <c r="B1081" s="152"/>
      <c r="D1081" s="146" t="s">
        <v>148</v>
      </c>
      <c r="E1081" s="153" t="s">
        <v>1</v>
      </c>
      <c r="F1081" s="154" t="s">
        <v>1203</v>
      </c>
      <c r="H1081" s="155">
        <v>0.85</v>
      </c>
      <c r="I1081" s="156"/>
      <c r="L1081" s="152"/>
      <c r="M1081" s="157"/>
      <c r="T1081" s="158"/>
      <c r="AT1081" s="153" t="s">
        <v>148</v>
      </c>
      <c r="AU1081" s="153" t="s">
        <v>84</v>
      </c>
      <c r="AV1081" s="13" t="s">
        <v>84</v>
      </c>
      <c r="AW1081" s="13" t="s">
        <v>31</v>
      </c>
      <c r="AX1081" s="13" t="s">
        <v>74</v>
      </c>
      <c r="AY1081" s="153" t="s">
        <v>139</v>
      </c>
    </row>
    <row r="1082" spans="2:65" s="14" customFormat="1">
      <c r="B1082" s="159"/>
      <c r="D1082" s="146" t="s">
        <v>148</v>
      </c>
      <c r="E1082" s="160" t="s">
        <v>1</v>
      </c>
      <c r="F1082" s="161" t="s">
        <v>170</v>
      </c>
      <c r="H1082" s="162">
        <v>7.2799999999999994</v>
      </c>
      <c r="I1082" s="163"/>
      <c r="L1082" s="159"/>
      <c r="M1082" s="164"/>
      <c r="T1082" s="165"/>
      <c r="AT1082" s="160" t="s">
        <v>148</v>
      </c>
      <c r="AU1082" s="160" t="s">
        <v>84</v>
      </c>
      <c r="AV1082" s="14" t="s">
        <v>146</v>
      </c>
      <c r="AW1082" s="14" t="s">
        <v>31</v>
      </c>
      <c r="AX1082" s="14" t="s">
        <v>82</v>
      </c>
      <c r="AY1082" s="160" t="s">
        <v>139</v>
      </c>
    </row>
    <row r="1083" spans="2:65" s="1" customFormat="1" ht="24.2" customHeight="1">
      <c r="B1083" s="32"/>
      <c r="C1083" s="166" t="s">
        <v>1204</v>
      </c>
      <c r="D1083" s="166" t="s">
        <v>218</v>
      </c>
      <c r="E1083" s="167" t="s">
        <v>1205</v>
      </c>
      <c r="F1083" s="168" t="s">
        <v>1206</v>
      </c>
      <c r="G1083" s="169" t="s">
        <v>159</v>
      </c>
      <c r="H1083" s="170">
        <v>8.3719999999999999</v>
      </c>
      <c r="I1083" s="171"/>
      <c r="J1083" s="172">
        <f>ROUND(I1083*H1083,2)</f>
        <v>0</v>
      </c>
      <c r="K1083" s="168" t="s">
        <v>1207</v>
      </c>
      <c r="L1083" s="173"/>
      <c r="M1083" s="174" t="s">
        <v>1</v>
      </c>
      <c r="N1083" s="175" t="s">
        <v>39</v>
      </c>
      <c r="P1083" s="141">
        <f>O1083*H1083</f>
        <v>0</v>
      </c>
      <c r="Q1083" s="141">
        <v>1.2E-4</v>
      </c>
      <c r="R1083" s="141">
        <f>Q1083*H1083</f>
        <v>1.00464E-3</v>
      </c>
      <c r="S1083" s="141">
        <v>0</v>
      </c>
      <c r="T1083" s="142">
        <f>S1083*H1083</f>
        <v>0</v>
      </c>
      <c r="AR1083" s="143" t="s">
        <v>310</v>
      </c>
      <c r="AT1083" s="143" t="s">
        <v>218</v>
      </c>
      <c r="AU1083" s="143" t="s">
        <v>84</v>
      </c>
      <c r="AY1083" s="17" t="s">
        <v>139</v>
      </c>
      <c r="BE1083" s="144">
        <f>IF(N1083="základní",J1083,0)</f>
        <v>0</v>
      </c>
      <c r="BF1083" s="144">
        <f>IF(N1083="snížená",J1083,0)</f>
        <v>0</v>
      </c>
      <c r="BG1083" s="144">
        <f>IF(N1083="zákl. přenesená",J1083,0)</f>
        <v>0</v>
      </c>
      <c r="BH1083" s="144">
        <f>IF(N1083="sníž. přenesená",J1083,0)</f>
        <v>0</v>
      </c>
      <c r="BI1083" s="144">
        <f>IF(N1083="nulová",J1083,0)</f>
        <v>0</v>
      </c>
      <c r="BJ1083" s="17" t="s">
        <v>82</v>
      </c>
      <c r="BK1083" s="144">
        <f>ROUND(I1083*H1083,2)</f>
        <v>0</v>
      </c>
      <c r="BL1083" s="17" t="s">
        <v>230</v>
      </c>
      <c r="BM1083" s="143" t="s">
        <v>1208</v>
      </c>
    </row>
    <row r="1084" spans="2:65" s="13" customFormat="1">
      <c r="B1084" s="152"/>
      <c r="D1084" s="146" t="s">
        <v>148</v>
      </c>
      <c r="F1084" s="154" t="s">
        <v>1209</v>
      </c>
      <c r="H1084" s="155">
        <v>8.3719999999999999</v>
      </c>
      <c r="I1084" s="156"/>
      <c r="L1084" s="152"/>
      <c r="M1084" s="157"/>
      <c r="T1084" s="158"/>
      <c r="AT1084" s="153" t="s">
        <v>148</v>
      </c>
      <c r="AU1084" s="153" t="s">
        <v>84</v>
      </c>
      <c r="AV1084" s="13" t="s">
        <v>84</v>
      </c>
      <c r="AW1084" s="13" t="s">
        <v>4</v>
      </c>
      <c r="AX1084" s="13" t="s">
        <v>82</v>
      </c>
      <c r="AY1084" s="153" t="s">
        <v>139</v>
      </c>
    </row>
    <row r="1085" spans="2:65" s="1" customFormat="1" ht="33" customHeight="1">
      <c r="B1085" s="32"/>
      <c r="C1085" s="132" t="s">
        <v>1076</v>
      </c>
      <c r="D1085" s="132" t="s">
        <v>141</v>
      </c>
      <c r="E1085" s="133" t="s">
        <v>1210</v>
      </c>
      <c r="F1085" s="134" t="s">
        <v>488</v>
      </c>
      <c r="G1085" s="135" t="s">
        <v>144</v>
      </c>
      <c r="H1085" s="136">
        <v>83.88</v>
      </c>
      <c r="I1085" s="137"/>
      <c r="J1085" s="138">
        <f>ROUND(I1085*H1085,2)</f>
        <v>0</v>
      </c>
      <c r="K1085" s="134" t="s">
        <v>145</v>
      </c>
      <c r="L1085" s="32"/>
      <c r="M1085" s="139" t="s">
        <v>1</v>
      </c>
      <c r="N1085" s="140" t="s">
        <v>39</v>
      </c>
      <c r="P1085" s="141">
        <f>O1085*H1085</f>
        <v>0</v>
      </c>
      <c r="Q1085" s="141">
        <v>5.5799999999999999E-3</v>
      </c>
      <c r="R1085" s="141">
        <f>Q1085*H1085</f>
        <v>0.46805039999999998</v>
      </c>
      <c r="S1085" s="141">
        <v>0</v>
      </c>
      <c r="T1085" s="142">
        <f>S1085*H1085</f>
        <v>0</v>
      </c>
      <c r="AR1085" s="143" t="s">
        <v>230</v>
      </c>
      <c r="AT1085" s="143" t="s">
        <v>141</v>
      </c>
      <c r="AU1085" s="143" t="s">
        <v>84</v>
      </c>
      <c r="AY1085" s="17" t="s">
        <v>139</v>
      </c>
      <c r="BE1085" s="144">
        <f>IF(N1085="základní",J1085,0)</f>
        <v>0</v>
      </c>
      <c r="BF1085" s="144">
        <f>IF(N1085="snížená",J1085,0)</f>
        <v>0</v>
      </c>
      <c r="BG1085" s="144">
        <f>IF(N1085="zákl. přenesená",J1085,0)</f>
        <v>0</v>
      </c>
      <c r="BH1085" s="144">
        <f>IF(N1085="sníž. přenesená",J1085,0)</f>
        <v>0</v>
      </c>
      <c r="BI1085" s="144">
        <f>IF(N1085="nulová",J1085,0)</f>
        <v>0</v>
      </c>
      <c r="BJ1085" s="17" t="s">
        <v>82</v>
      </c>
      <c r="BK1085" s="144">
        <f>ROUND(I1085*H1085,2)</f>
        <v>0</v>
      </c>
      <c r="BL1085" s="17" t="s">
        <v>230</v>
      </c>
      <c r="BM1085" s="143" t="s">
        <v>1211</v>
      </c>
    </row>
    <row r="1086" spans="2:65" s="12" customFormat="1">
      <c r="B1086" s="145"/>
      <c r="D1086" s="146" t="s">
        <v>148</v>
      </c>
      <c r="E1086" s="147" t="s">
        <v>1</v>
      </c>
      <c r="F1086" s="148" t="s">
        <v>502</v>
      </c>
      <c r="H1086" s="147" t="s">
        <v>1</v>
      </c>
      <c r="I1086" s="149"/>
      <c r="L1086" s="145"/>
      <c r="M1086" s="150"/>
      <c r="T1086" s="151"/>
      <c r="AT1086" s="147" t="s">
        <v>148</v>
      </c>
      <c r="AU1086" s="147" t="s">
        <v>84</v>
      </c>
      <c r="AV1086" s="12" t="s">
        <v>82</v>
      </c>
      <c r="AW1086" s="12" t="s">
        <v>31</v>
      </c>
      <c r="AX1086" s="12" t="s">
        <v>74</v>
      </c>
      <c r="AY1086" s="147" t="s">
        <v>139</v>
      </c>
    </row>
    <row r="1087" spans="2:65" s="13" customFormat="1">
      <c r="B1087" s="152"/>
      <c r="D1087" s="146" t="s">
        <v>148</v>
      </c>
      <c r="E1087" s="153" t="s">
        <v>1</v>
      </c>
      <c r="F1087" s="154" t="s">
        <v>503</v>
      </c>
      <c r="H1087" s="155">
        <v>12</v>
      </c>
      <c r="I1087" s="156"/>
      <c r="L1087" s="152"/>
      <c r="M1087" s="157"/>
      <c r="T1087" s="158"/>
      <c r="AT1087" s="153" t="s">
        <v>148</v>
      </c>
      <c r="AU1087" s="153" t="s">
        <v>84</v>
      </c>
      <c r="AV1087" s="13" t="s">
        <v>84</v>
      </c>
      <c r="AW1087" s="13" t="s">
        <v>31</v>
      </c>
      <c r="AX1087" s="13" t="s">
        <v>74</v>
      </c>
      <c r="AY1087" s="153" t="s">
        <v>139</v>
      </c>
    </row>
    <row r="1088" spans="2:65" s="13" customFormat="1">
      <c r="B1088" s="152"/>
      <c r="D1088" s="146" t="s">
        <v>148</v>
      </c>
      <c r="E1088" s="153" t="s">
        <v>1</v>
      </c>
      <c r="F1088" s="154" t="s">
        <v>469</v>
      </c>
      <c r="H1088" s="155">
        <v>-1.6</v>
      </c>
      <c r="I1088" s="156"/>
      <c r="L1088" s="152"/>
      <c r="M1088" s="157"/>
      <c r="T1088" s="158"/>
      <c r="AT1088" s="153" t="s">
        <v>148</v>
      </c>
      <c r="AU1088" s="153" t="s">
        <v>84</v>
      </c>
      <c r="AV1088" s="13" t="s">
        <v>84</v>
      </c>
      <c r="AW1088" s="13" t="s">
        <v>31</v>
      </c>
      <c r="AX1088" s="13" t="s">
        <v>74</v>
      </c>
      <c r="AY1088" s="153" t="s">
        <v>139</v>
      </c>
    </row>
    <row r="1089" spans="2:51" s="12" customFormat="1">
      <c r="B1089" s="145"/>
      <c r="D1089" s="146" t="s">
        <v>148</v>
      </c>
      <c r="E1089" s="147" t="s">
        <v>1</v>
      </c>
      <c r="F1089" s="148" t="s">
        <v>424</v>
      </c>
      <c r="H1089" s="147" t="s">
        <v>1</v>
      </c>
      <c r="I1089" s="149"/>
      <c r="L1089" s="145"/>
      <c r="M1089" s="150"/>
      <c r="T1089" s="151"/>
      <c r="AT1089" s="147" t="s">
        <v>148</v>
      </c>
      <c r="AU1089" s="147" t="s">
        <v>84</v>
      </c>
      <c r="AV1089" s="12" t="s">
        <v>82</v>
      </c>
      <c r="AW1089" s="12" t="s">
        <v>31</v>
      </c>
      <c r="AX1089" s="12" t="s">
        <v>74</v>
      </c>
      <c r="AY1089" s="147" t="s">
        <v>139</v>
      </c>
    </row>
    <row r="1090" spans="2:51" s="13" customFormat="1">
      <c r="B1090" s="152"/>
      <c r="D1090" s="146" t="s">
        <v>148</v>
      </c>
      <c r="E1090" s="153" t="s">
        <v>1</v>
      </c>
      <c r="F1090" s="154" t="s">
        <v>504</v>
      </c>
      <c r="H1090" s="155">
        <v>11.2</v>
      </c>
      <c r="I1090" s="156"/>
      <c r="L1090" s="152"/>
      <c r="M1090" s="157"/>
      <c r="T1090" s="158"/>
      <c r="AT1090" s="153" t="s">
        <v>148</v>
      </c>
      <c r="AU1090" s="153" t="s">
        <v>84</v>
      </c>
      <c r="AV1090" s="13" t="s">
        <v>84</v>
      </c>
      <c r="AW1090" s="13" t="s">
        <v>31</v>
      </c>
      <c r="AX1090" s="13" t="s">
        <v>74</v>
      </c>
      <c r="AY1090" s="153" t="s">
        <v>139</v>
      </c>
    </row>
    <row r="1091" spans="2:51" s="13" customFormat="1">
      <c r="B1091" s="152"/>
      <c r="D1091" s="146" t="s">
        <v>148</v>
      </c>
      <c r="E1091" s="153" t="s">
        <v>1</v>
      </c>
      <c r="F1091" s="154" t="s">
        <v>469</v>
      </c>
      <c r="H1091" s="155">
        <v>-1.6</v>
      </c>
      <c r="I1091" s="156"/>
      <c r="L1091" s="152"/>
      <c r="M1091" s="157"/>
      <c r="T1091" s="158"/>
      <c r="AT1091" s="153" t="s">
        <v>148</v>
      </c>
      <c r="AU1091" s="153" t="s">
        <v>84</v>
      </c>
      <c r="AV1091" s="13" t="s">
        <v>84</v>
      </c>
      <c r="AW1091" s="13" t="s">
        <v>31</v>
      </c>
      <c r="AX1091" s="13" t="s">
        <v>74</v>
      </c>
      <c r="AY1091" s="153" t="s">
        <v>139</v>
      </c>
    </row>
    <row r="1092" spans="2:51" s="13" customFormat="1">
      <c r="B1092" s="152"/>
      <c r="D1092" s="146" t="s">
        <v>148</v>
      </c>
      <c r="E1092" s="153" t="s">
        <v>1</v>
      </c>
      <c r="F1092" s="154" t="s">
        <v>475</v>
      </c>
      <c r="H1092" s="155">
        <v>-1.4</v>
      </c>
      <c r="I1092" s="156"/>
      <c r="L1092" s="152"/>
      <c r="M1092" s="157"/>
      <c r="T1092" s="158"/>
      <c r="AT1092" s="153" t="s">
        <v>148</v>
      </c>
      <c r="AU1092" s="153" t="s">
        <v>84</v>
      </c>
      <c r="AV1092" s="13" t="s">
        <v>84</v>
      </c>
      <c r="AW1092" s="13" t="s">
        <v>31</v>
      </c>
      <c r="AX1092" s="13" t="s">
        <v>74</v>
      </c>
      <c r="AY1092" s="153" t="s">
        <v>139</v>
      </c>
    </row>
    <row r="1093" spans="2:51" s="12" customFormat="1">
      <c r="B1093" s="145"/>
      <c r="D1093" s="146" t="s">
        <v>148</v>
      </c>
      <c r="E1093" s="147" t="s">
        <v>1</v>
      </c>
      <c r="F1093" s="148" t="s">
        <v>426</v>
      </c>
      <c r="H1093" s="147" t="s">
        <v>1</v>
      </c>
      <c r="I1093" s="149"/>
      <c r="L1093" s="145"/>
      <c r="M1093" s="150"/>
      <c r="T1093" s="151"/>
      <c r="AT1093" s="147" t="s">
        <v>148</v>
      </c>
      <c r="AU1093" s="147" t="s">
        <v>84</v>
      </c>
      <c r="AV1093" s="12" t="s">
        <v>82</v>
      </c>
      <c r="AW1093" s="12" t="s">
        <v>31</v>
      </c>
      <c r="AX1093" s="12" t="s">
        <v>74</v>
      </c>
      <c r="AY1093" s="147" t="s">
        <v>139</v>
      </c>
    </row>
    <row r="1094" spans="2:51" s="13" customFormat="1">
      <c r="B1094" s="152"/>
      <c r="D1094" s="146" t="s">
        <v>148</v>
      </c>
      <c r="E1094" s="153" t="s">
        <v>1</v>
      </c>
      <c r="F1094" s="154" t="s">
        <v>505</v>
      </c>
      <c r="H1094" s="155">
        <v>9.1999999999999993</v>
      </c>
      <c r="I1094" s="156"/>
      <c r="L1094" s="152"/>
      <c r="M1094" s="157"/>
      <c r="T1094" s="158"/>
      <c r="AT1094" s="153" t="s">
        <v>148</v>
      </c>
      <c r="AU1094" s="153" t="s">
        <v>84</v>
      </c>
      <c r="AV1094" s="13" t="s">
        <v>84</v>
      </c>
      <c r="AW1094" s="13" t="s">
        <v>31</v>
      </c>
      <c r="AX1094" s="13" t="s">
        <v>74</v>
      </c>
      <c r="AY1094" s="153" t="s">
        <v>139</v>
      </c>
    </row>
    <row r="1095" spans="2:51" s="13" customFormat="1">
      <c r="B1095" s="152"/>
      <c r="D1095" s="146" t="s">
        <v>148</v>
      </c>
      <c r="E1095" s="153" t="s">
        <v>1</v>
      </c>
      <c r="F1095" s="154" t="s">
        <v>475</v>
      </c>
      <c r="H1095" s="155">
        <v>-1.4</v>
      </c>
      <c r="I1095" s="156"/>
      <c r="L1095" s="152"/>
      <c r="M1095" s="157"/>
      <c r="T1095" s="158"/>
      <c r="AT1095" s="153" t="s">
        <v>148</v>
      </c>
      <c r="AU1095" s="153" t="s">
        <v>84</v>
      </c>
      <c r="AV1095" s="13" t="s">
        <v>84</v>
      </c>
      <c r="AW1095" s="13" t="s">
        <v>31</v>
      </c>
      <c r="AX1095" s="13" t="s">
        <v>74</v>
      </c>
      <c r="AY1095" s="153" t="s">
        <v>139</v>
      </c>
    </row>
    <row r="1096" spans="2:51" s="12" customFormat="1">
      <c r="B1096" s="145"/>
      <c r="D1096" s="146" t="s">
        <v>148</v>
      </c>
      <c r="E1096" s="147" t="s">
        <v>1</v>
      </c>
      <c r="F1096" s="148" t="s">
        <v>428</v>
      </c>
      <c r="H1096" s="147" t="s">
        <v>1</v>
      </c>
      <c r="I1096" s="149"/>
      <c r="L1096" s="145"/>
      <c r="M1096" s="150"/>
      <c r="T1096" s="151"/>
      <c r="AT1096" s="147" t="s">
        <v>148</v>
      </c>
      <c r="AU1096" s="147" t="s">
        <v>84</v>
      </c>
      <c r="AV1096" s="12" t="s">
        <v>82</v>
      </c>
      <c r="AW1096" s="12" t="s">
        <v>31</v>
      </c>
      <c r="AX1096" s="12" t="s">
        <v>74</v>
      </c>
      <c r="AY1096" s="147" t="s">
        <v>139</v>
      </c>
    </row>
    <row r="1097" spans="2:51" s="13" customFormat="1">
      <c r="B1097" s="152"/>
      <c r="D1097" s="146" t="s">
        <v>148</v>
      </c>
      <c r="E1097" s="153" t="s">
        <v>1</v>
      </c>
      <c r="F1097" s="154" t="s">
        <v>506</v>
      </c>
      <c r="H1097" s="155">
        <v>34</v>
      </c>
      <c r="I1097" s="156"/>
      <c r="L1097" s="152"/>
      <c r="M1097" s="157"/>
      <c r="T1097" s="158"/>
      <c r="AT1097" s="153" t="s">
        <v>148</v>
      </c>
      <c r="AU1097" s="153" t="s">
        <v>84</v>
      </c>
      <c r="AV1097" s="13" t="s">
        <v>84</v>
      </c>
      <c r="AW1097" s="13" t="s">
        <v>31</v>
      </c>
      <c r="AX1097" s="13" t="s">
        <v>74</v>
      </c>
      <c r="AY1097" s="153" t="s">
        <v>139</v>
      </c>
    </row>
    <row r="1098" spans="2:51" s="13" customFormat="1">
      <c r="B1098" s="152"/>
      <c r="D1098" s="146" t="s">
        <v>148</v>
      </c>
      <c r="E1098" s="153" t="s">
        <v>1</v>
      </c>
      <c r="F1098" s="154" t="s">
        <v>475</v>
      </c>
      <c r="H1098" s="155">
        <v>-1.4</v>
      </c>
      <c r="I1098" s="156"/>
      <c r="L1098" s="152"/>
      <c r="M1098" s="157"/>
      <c r="T1098" s="158"/>
      <c r="AT1098" s="153" t="s">
        <v>148</v>
      </c>
      <c r="AU1098" s="153" t="s">
        <v>84</v>
      </c>
      <c r="AV1098" s="13" t="s">
        <v>84</v>
      </c>
      <c r="AW1098" s="13" t="s">
        <v>31</v>
      </c>
      <c r="AX1098" s="13" t="s">
        <v>74</v>
      </c>
      <c r="AY1098" s="153" t="s">
        <v>139</v>
      </c>
    </row>
    <row r="1099" spans="2:51" s="13" customFormat="1">
      <c r="B1099" s="152"/>
      <c r="D1099" s="146" t="s">
        <v>148</v>
      </c>
      <c r="E1099" s="153" t="s">
        <v>1</v>
      </c>
      <c r="F1099" s="154" t="s">
        <v>336</v>
      </c>
      <c r="H1099" s="155">
        <v>-1.2</v>
      </c>
      <c r="I1099" s="156"/>
      <c r="L1099" s="152"/>
      <c r="M1099" s="157"/>
      <c r="T1099" s="158"/>
      <c r="AT1099" s="153" t="s">
        <v>148</v>
      </c>
      <c r="AU1099" s="153" t="s">
        <v>84</v>
      </c>
      <c r="AV1099" s="13" t="s">
        <v>84</v>
      </c>
      <c r="AW1099" s="13" t="s">
        <v>31</v>
      </c>
      <c r="AX1099" s="13" t="s">
        <v>74</v>
      </c>
      <c r="AY1099" s="153" t="s">
        <v>139</v>
      </c>
    </row>
    <row r="1100" spans="2:51" s="12" customFormat="1">
      <c r="B1100" s="145"/>
      <c r="D1100" s="146" t="s">
        <v>148</v>
      </c>
      <c r="E1100" s="147" t="s">
        <v>1</v>
      </c>
      <c r="F1100" s="148" t="s">
        <v>430</v>
      </c>
      <c r="H1100" s="147" t="s">
        <v>1</v>
      </c>
      <c r="I1100" s="149"/>
      <c r="L1100" s="145"/>
      <c r="M1100" s="150"/>
      <c r="T1100" s="151"/>
      <c r="AT1100" s="147" t="s">
        <v>148</v>
      </c>
      <c r="AU1100" s="147" t="s">
        <v>84</v>
      </c>
      <c r="AV1100" s="12" t="s">
        <v>82</v>
      </c>
      <c r="AW1100" s="12" t="s">
        <v>31</v>
      </c>
      <c r="AX1100" s="12" t="s">
        <v>74</v>
      </c>
      <c r="AY1100" s="147" t="s">
        <v>139</v>
      </c>
    </row>
    <row r="1101" spans="2:51" s="13" customFormat="1">
      <c r="B1101" s="152"/>
      <c r="D1101" s="146" t="s">
        <v>148</v>
      </c>
      <c r="E1101" s="153" t="s">
        <v>1</v>
      </c>
      <c r="F1101" s="154" t="s">
        <v>507</v>
      </c>
      <c r="H1101" s="155">
        <v>8.6</v>
      </c>
      <c r="I1101" s="156"/>
      <c r="L1101" s="152"/>
      <c r="M1101" s="157"/>
      <c r="T1101" s="158"/>
      <c r="AT1101" s="153" t="s">
        <v>148</v>
      </c>
      <c r="AU1101" s="153" t="s">
        <v>84</v>
      </c>
      <c r="AV1101" s="13" t="s">
        <v>84</v>
      </c>
      <c r="AW1101" s="13" t="s">
        <v>31</v>
      </c>
      <c r="AX1101" s="13" t="s">
        <v>74</v>
      </c>
      <c r="AY1101" s="153" t="s">
        <v>139</v>
      </c>
    </row>
    <row r="1102" spans="2:51" s="13" customFormat="1">
      <c r="B1102" s="152"/>
      <c r="D1102" s="146" t="s">
        <v>148</v>
      </c>
      <c r="E1102" s="153" t="s">
        <v>1</v>
      </c>
      <c r="F1102" s="154" t="s">
        <v>336</v>
      </c>
      <c r="H1102" s="155">
        <v>-1.2</v>
      </c>
      <c r="I1102" s="156"/>
      <c r="L1102" s="152"/>
      <c r="M1102" s="157"/>
      <c r="T1102" s="158"/>
      <c r="AT1102" s="153" t="s">
        <v>148</v>
      </c>
      <c r="AU1102" s="153" t="s">
        <v>84</v>
      </c>
      <c r="AV1102" s="13" t="s">
        <v>84</v>
      </c>
      <c r="AW1102" s="13" t="s">
        <v>31</v>
      </c>
      <c r="AX1102" s="13" t="s">
        <v>74</v>
      </c>
      <c r="AY1102" s="153" t="s">
        <v>139</v>
      </c>
    </row>
    <row r="1103" spans="2:51" s="12" customFormat="1">
      <c r="B1103" s="145"/>
      <c r="D1103" s="146" t="s">
        <v>148</v>
      </c>
      <c r="E1103" s="147" t="s">
        <v>1</v>
      </c>
      <c r="F1103" s="148" t="s">
        <v>434</v>
      </c>
      <c r="H1103" s="147" t="s">
        <v>1</v>
      </c>
      <c r="I1103" s="149"/>
      <c r="L1103" s="145"/>
      <c r="M1103" s="150"/>
      <c r="T1103" s="151"/>
      <c r="AT1103" s="147" t="s">
        <v>148</v>
      </c>
      <c r="AU1103" s="147" t="s">
        <v>84</v>
      </c>
      <c r="AV1103" s="12" t="s">
        <v>82</v>
      </c>
      <c r="AW1103" s="12" t="s">
        <v>31</v>
      </c>
      <c r="AX1103" s="12" t="s">
        <v>74</v>
      </c>
      <c r="AY1103" s="147" t="s">
        <v>139</v>
      </c>
    </row>
    <row r="1104" spans="2:51" s="13" customFormat="1">
      <c r="B1104" s="152"/>
      <c r="D1104" s="146" t="s">
        <v>148</v>
      </c>
      <c r="E1104" s="153" t="s">
        <v>1</v>
      </c>
      <c r="F1104" s="154" t="s">
        <v>508</v>
      </c>
      <c r="H1104" s="155">
        <v>9.68</v>
      </c>
      <c r="I1104" s="156"/>
      <c r="L1104" s="152"/>
      <c r="M1104" s="157"/>
      <c r="T1104" s="158"/>
      <c r="AT1104" s="153" t="s">
        <v>148</v>
      </c>
      <c r="AU1104" s="153" t="s">
        <v>84</v>
      </c>
      <c r="AV1104" s="13" t="s">
        <v>84</v>
      </c>
      <c r="AW1104" s="13" t="s">
        <v>31</v>
      </c>
      <c r="AX1104" s="13" t="s">
        <v>74</v>
      </c>
      <c r="AY1104" s="153" t="s">
        <v>139</v>
      </c>
    </row>
    <row r="1105" spans="2:65" s="13" customFormat="1">
      <c r="B1105" s="152"/>
      <c r="D1105" s="146" t="s">
        <v>148</v>
      </c>
      <c r="E1105" s="153" t="s">
        <v>1</v>
      </c>
      <c r="F1105" s="154" t="s">
        <v>336</v>
      </c>
      <c r="H1105" s="155">
        <v>-1.2</v>
      </c>
      <c r="I1105" s="156"/>
      <c r="L1105" s="152"/>
      <c r="M1105" s="157"/>
      <c r="T1105" s="158"/>
      <c r="AT1105" s="153" t="s">
        <v>148</v>
      </c>
      <c r="AU1105" s="153" t="s">
        <v>84</v>
      </c>
      <c r="AV1105" s="13" t="s">
        <v>84</v>
      </c>
      <c r="AW1105" s="13" t="s">
        <v>31</v>
      </c>
      <c r="AX1105" s="13" t="s">
        <v>74</v>
      </c>
      <c r="AY1105" s="153" t="s">
        <v>139</v>
      </c>
    </row>
    <row r="1106" spans="2:65" s="12" customFormat="1">
      <c r="B1106" s="145"/>
      <c r="D1106" s="146" t="s">
        <v>148</v>
      </c>
      <c r="E1106" s="147" t="s">
        <v>1</v>
      </c>
      <c r="F1106" s="148" t="s">
        <v>436</v>
      </c>
      <c r="H1106" s="147" t="s">
        <v>1</v>
      </c>
      <c r="I1106" s="149"/>
      <c r="L1106" s="145"/>
      <c r="M1106" s="150"/>
      <c r="T1106" s="151"/>
      <c r="AT1106" s="147" t="s">
        <v>148</v>
      </c>
      <c r="AU1106" s="147" t="s">
        <v>84</v>
      </c>
      <c r="AV1106" s="12" t="s">
        <v>82</v>
      </c>
      <c r="AW1106" s="12" t="s">
        <v>31</v>
      </c>
      <c r="AX1106" s="12" t="s">
        <v>74</v>
      </c>
      <c r="AY1106" s="147" t="s">
        <v>139</v>
      </c>
    </row>
    <row r="1107" spans="2:65" s="13" customFormat="1">
      <c r="B1107" s="152"/>
      <c r="D1107" s="146" t="s">
        <v>148</v>
      </c>
      <c r="E1107" s="153" t="s">
        <v>1</v>
      </c>
      <c r="F1107" s="154" t="s">
        <v>509</v>
      </c>
      <c r="H1107" s="155">
        <v>11.4</v>
      </c>
      <c r="I1107" s="156"/>
      <c r="L1107" s="152"/>
      <c r="M1107" s="157"/>
      <c r="T1107" s="158"/>
      <c r="AT1107" s="153" t="s">
        <v>148</v>
      </c>
      <c r="AU1107" s="153" t="s">
        <v>84</v>
      </c>
      <c r="AV1107" s="13" t="s">
        <v>84</v>
      </c>
      <c r="AW1107" s="13" t="s">
        <v>31</v>
      </c>
      <c r="AX1107" s="13" t="s">
        <v>74</v>
      </c>
      <c r="AY1107" s="153" t="s">
        <v>139</v>
      </c>
    </row>
    <row r="1108" spans="2:65" s="13" customFormat="1">
      <c r="B1108" s="152"/>
      <c r="D1108" s="146" t="s">
        <v>148</v>
      </c>
      <c r="E1108" s="153" t="s">
        <v>1</v>
      </c>
      <c r="F1108" s="154" t="s">
        <v>336</v>
      </c>
      <c r="H1108" s="155">
        <v>-1.2</v>
      </c>
      <c r="I1108" s="156"/>
      <c r="L1108" s="152"/>
      <c r="M1108" s="157"/>
      <c r="T1108" s="158"/>
      <c r="AT1108" s="153" t="s">
        <v>148</v>
      </c>
      <c r="AU1108" s="153" t="s">
        <v>84</v>
      </c>
      <c r="AV1108" s="13" t="s">
        <v>84</v>
      </c>
      <c r="AW1108" s="13" t="s">
        <v>31</v>
      </c>
      <c r="AX1108" s="13" t="s">
        <v>74</v>
      </c>
      <c r="AY1108" s="153" t="s">
        <v>139</v>
      </c>
    </row>
    <row r="1109" spans="2:65" s="14" customFormat="1">
      <c r="B1109" s="159"/>
      <c r="D1109" s="146" t="s">
        <v>148</v>
      </c>
      <c r="E1109" s="160" t="s">
        <v>1</v>
      </c>
      <c r="F1109" s="161" t="s">
        <v>170</v>
      </c>
      <c r="H1109" s="162">
        <v>83.88</v>
      </c>
      <c r="I1109" s="163"/>
      <c r="L1109" s="159"/>
      <c r="M1109" s="164"/>
      <c r="T1109" s="165"/>
      <c r="AT1109" s="160" t="s">
        <v>148</v>
      </c>
      <c r="AU1109" s="160" t="s">
        <v>84</v>
      </c>
      <c r="AV1109" s="14" t="s">
        <v>146</v>
      </c>
      <c r="AW1109" s="14" t="s">
        <v>31</v>
      </c>
      <c r="AX1109" s="14" t="s">
        <v>82</v>
      </c>
      <c r="AY1109" s="160" t="s">
        <v>139</v>
      </c>
    </row>
    <row r="1110" spans="2:65" s="1" customFormat="1" ht="16.5" customHeight="1">
      <c r="B1110" s="32"/>
      <c r="C1110" s="166" t="s">
        <v>1212</v>
      </c>
      <c r="D1110" s="166" t="s">
        <v>218</v>
      </c>
      <c r="E1110" s="167" t="s">
        <v>1213</v>
      </c>
      <c r="F1110" s="168" t="s">
        <v>1214</v>
      </c>
      <c r="G1110" s="169" t="s">
        <v>144</v>
      </c>
      <c r="H1110" s="170">
        <v>92.268000000000001</v>
      </c>
      <c r="I1110" s="171"/>
      <c r="J1110" s="172">
        <f>ROUND(I1110*H1110,2)</f>
        <v>0</v>
      </c>
      <c r="K1110" s="168" t="s">
        <v>1057</v>
      </c>
      <c r="L1110" s="173"/>
      <c r="M1110" s="174" t="s">
        <v>1</v>
      </c>
      <c r="N1110" s="175" t="s">
        <v>39</v>
      </c>
      <c r="P1110" s="141">
        <f>O1110*H1110</f>
        <v>0</v>
      </c>
      <c r="Q1110" s="141">
        <v>9.7999999999999997E-3</v>
      </c>
      <c r="R1110" s="141">
        <f>Q1110*H1110</f>
        <v>0.90422639999999999</v>
      </c>
      <c r="S1110" s="141">
        <v>0</v>
      </c>
      <c r="T1110" s="142">
        <f>S1110*H1110</f>
        <v>0</v>
      </c>
      <c r="AR1110" s="143" t="s">
        <v>310</v>
      </c>
      <c r="AT1110" s="143" t="s">
        <v>218</v>
      </c>
      <c r="AU1110" s="143" t="s">
        <v>84</v>
      </c>
      <c r="AY1110" s="17" t="s">
        <v>139</v>
      </c>
      <c r="BE1110" s="144">
        <f>IF(N1110="základní",J1110,0)</f>
        <v>0</v>
      </c>
      <c r="BF1110" s="144">
        <f>IF(N1110="snížená",J1110,0)</f>
        <v>0</v>
      </c>
      <c r="BG1110" s="144">
        <f>IF(N1110="zákl. přenesená",J1110,0)</f>
        <v>0</v>
      </c>
      <c r="BH1110" s="144">
        <f>IF(N1110="sníž. přenesená",J1110,0)</f>
        <v>0</v>
      </c>
      <c r="BI1110" s="144">
        <f>IF(N1110="nulová",J1110,0)</f>
        <v>0</v>
      </c>
      <c r="BJ1110" s="17" t="s">
        <v>82</v>
      </c>
      <c r="BK1110" s="144">
        <f>ROUND(I1110*H1110,2)</f>
        <v>0</v>
      </c>
      <c r="BL1110" s="17" t="s">
        <v>230</v>
      </c>
      <c r="BM1110" s="143" t="s">
        <v>1215</v>
      </c>
    </row>
    <row r="1111" spans="2:65" s="13" customFormat="1">
      <c r="B1111" s="152"/>
      <c r="D1111" s="146" t="s">
        <v>148</v>
      </c>
      <c r="F1111" s="154" t="s">
        <v>1216</v>
      </c>
      <c r="H1111" s="155">
        <v>92.268000000000001</v>
      </c>
      <c r="I1111" s="156"/>
      <c r="L1111" s="152"/>
      <c r="M1111" s="157"/>
      <c r="T1111" s="158"/>
      <c r="AT1111" s="153" t="s">
        <v>148</v>
      </c>
      <c r="AU1111" s="153" t="s">
        <v>84</v>
      </c>
      <c r="AV1111" s="13" t="s">
        <v>84</v>
      </c>
      <c r="AW1111" s="13" t="s">
        <v>4</v>
      </c>
      <c r="AX1111" s="13" t="s">
        <v>82</v>
      </c>
      <c r="AY1111" s="153" t="s">
        <v>139</v>
      </c>
    </row>
    <row r="1112" spans="2:65" s="1" customFormat="1" ht="24.2" customHeight="1">
      <c r="B1112" s="32"/>
      <c r="C1112" s="132" t="s">
        <v>1217</v>
      </c>
      <c r="D1112" s="132" t="s">
        <v>141</v>
      </c>
      <c r="E1112" s="133" t="s">
        <v>1218</v>
      </c>
      <c r="F1112" s="134" t="s">
        <v>1219</v>
      </c>
      <c r="G1112" s="135" t="s">
        <v>144</v>
      </c>
      <c r="H1112" s="136">
        <v>31.88</v>
      </c>
      <c r="I1112" s="137"/>
      <c r="J1112" s="138">
        <f>ROUND(I1112*H1112,2)</f>
        <v>0</v>
      </c>
      <c r="K1112" s="134" t="s">
        <v>1057</v>
      </c>
      <c r="L1112" s="32"/>
      <c r="M1112" s="139" t="s">
        <v>1</v>
      </c>
      <c r="N1112" s="140" t="s">
        <v>39</v>
      </c>
      <c r="P1112" s="141">
        <f>O1112*H1112</f>
        <v>0</v>
      </c>
      <c r="Q1112" s="141">
        <v>0</v>
      </c>
      <c r="R1112" s="141">
        <f>Q1112*H1112</f>
        <v>0</v>
      </c>
      <c r="S1112" s="141">
        <v>0</v>
      </c>
      <c r="T1112" s="142">
        <f>S1112*H1112</f>
        <v>0</v>
      </c>
      <c r="AR1112" s="143" t="s">
        <v>230</v>
      </c>
      <c r="AT1112" s="143" t="s">
        <v>141</v>
      </c>
      <c r="AU1112" s="143" t="s">
        <v>84</v>
      </c>
      <c r="AY1112" s="17" t="s">
        <v>139</v>
      </c>
      <c r="BE1112" s="144">
        <f>IF(N1112="základní",J1112,0)</f>
        <v>0</v>
      </c>
      <c r="BF1112" s="144">
        <f>IF(N1112="snížená",J1112,0)</f>
        <v>0</v>
      </c>
      <c r="BG1112" s="144">
        <f>IF(N1112="zákl. přenesená",J1112,0)</f>
        <v>0</v>
      </c>
      <c r="BH1112" s="144">
        <f>IF(N1112="sníž. přenesená",J1112,0)</f>
        <v>0</v>
      </c>
      <c r="BI1112" s="144">
        <f>IF(N1112="nulová",J1112,0)</f>
        <v>0</v>
      </c>
      <c r="BJ1112" s="17" t="s">
        <v>82</v>
      </c>
      <c r="BK1112" s="144">
        <f>ROUND(I1112*H1112,2)</f>
        <v>0</v>
      </c>
      <c r="BL1112" s="17" t="s">
        <v>230</v>
      </c>
      <c r="BM1112" s="143" t="s">
        <v>1220</v>
      </c>
    </row>
    <row r="1113" spans="2:65" s="12" customFormat="1">
      <c r="B1113" s="145"/>
      <c r="D1113" s="146" t="s">
        <v>148</v>
      </c>
      <c r="E1113" s="147" t="s">
        <v>1</v>
      </c>
      <c r="F1113" s="148" t="s">
        <v>424</v>
      </c>
      <c r="H1113" s="147" t="s">
        <v>1</v>
      </c>
      <c r="I1113" s="149"/>
      <c r="L1113" s="145"/>
      <c r="M1113" s="150"/>
      <c r="T1113" s="151"/>
      <c r="AT1113" s="147" t="s">
        <v>148</v>
      </c>
      <c r="AU1113" s="147" t="s">
        <v>84</v>
      </c>
      <c r="AV1113" s="12" t="s">
        <v>82</v>
      </c>
      <c r="AW1113" s="12" t="s">
        <v>31</v>
      </c>
      <c r="AX1113" s="12" t="s">
        <v>74</v>
      </c>
      <c r="AY1113" s="147" t="s">
        <v>139</v>
      </c>
    </row>
    <row r="1114" spans="2:65" s="13" customFormat="1">
      <c r="B1114" s="152"/>
      <c r="D1114" s="146" t="s">
        <v>148</v>
      </c>
      <c r="E1114" s="153" t="s">
        <v>1</v>
      </c>
      <c r="F1114" s="154" t="s">
        <v>504</v>
      </c>
      <c r="H1114" s="155">
        <v>11.2</v>
      </c>
      <c r="I1114" s="156"/>
      <c r="L1114" s="152"/>
      <c r="M1114" s="157"/>
      <c r="T1114" s="158"/>
      <c r="AT1114" s="153" t="s">
        <v>148</v>
      </c>
      <c r="AU1114" s="153" t="s">
        <v>84</v>
      </c>
      <c r="AV1114" s="13" t="s">
        <v>84</v>
      </c>
      <c r="AW1114" s="13" t="s">
        <v>31</v>
      </c>
      <c r="AX1114" s="13" t="s">
        <v>74</v>
      </c>
      <c r="AY1114" s="153" t="s">
        <v>139</v>
      </c>
    </row>
    <row r="1115" spans="2:65" s="13" customFormat="1">
      <c r="B1115" s="152"/>
      <c r="D1115" s="146" t="s">
        <v>148</v>
      </c>
      <c r="E1115" s="153" t="s">
        <v>1</v>
      </c>
      <c r="F1115" s="154" t="s">
        <v>469</v>
      </c>
      <c r="H1115" s="155">
        <v>-1.6</v>
      </c>
      <c r="I1115" s="156"/>
      <c r="L1115" s="152"/>
      <c r="M1115" s="157"/>
      <c r="T1115" s="158"/>
      <c r="AT1115" s="153" t="s">
        <v>148</v>
      </c>
      <c r="AU1115" s="153" t="s">
        <v>84</v>
      </c>
      <c r="AV1115" s="13" t="s">
        <v>84</v>
      </c>
      <c r="AW1115" s="13" t="s">
        <v>31</v>
      </c>
      <c r="AX1115" s="13" t="s">
        <v>74</v>
      </c>
      <c r="AY1115" s="153" t="s">
        <v>139</v>
      </c>
    </row>
    <row r="1116" spans="2:65" s="13" customFormat="1">
      <c r="B1116" s="152"/>
      <c r="D1116" s="146" t="s">
        <v>148</v>
      </c>
      <c r="E1116" s="153" t="s">
        <v>1</v>
      </c>
      <c r="F1116" s="154" t="s">
        <v>475</v>
      </c>
      <c r="H1116" s="155">
        <v>-1.4</v>
      </c>
      <c r="I1116" s="156"/>
      <c r="L1116" s="152"/>
      <c r="M1116" s="157"/>
      <c r="T1116" s="158"/>
      <c r="AT1116" s="153" t="s">
        <v>148</v>
      </c>
      <c r="AU1116" s="153" t="s">
        <v>84</v>
      </c>
      <c r="AV1116" s="13" t="s">
        <v>84</v>
      </c>
      <c r="AW1116" s="13" t="s">
        <v>31</v>
      </c>
      <c r="AX1116" s="13" t="s">
        <v>74</v>
      </c>
      <c r="AY1116" s="153" t="s">
        <v>139</v>
      </c>
    </row>
    <row r="1117" spans="2:65" s="12" customFormat="1">
      <c r="B1117" s="145"/>
      <c r="D1117" s="146" t="s">
        <v>148</v>
      </c>
      <c r="E1117" s="147" t="s">
        <v>1</v>
      </c>
      <c r="F1117" s="148" t="s">
        <v>426</v>
      </c>
      <c r="H1117" s="147" t="s">
        <v>1</v>
      </c>
      <c r="I1117" s="149"/>
      <c r="L1117" s="145"/>
      <c r="M1117" s="150"/>
      <c r="T1117" s="151"/>
      <c r="AT1117" s="147" t="s">
        <v>148</v>
      </c>
      <c r="AU1117" s="147" t="s">
        <v>84</v>
      </c>
      <c r="AV1117" s="12" t="s">
        <v>82</v>
      </c>
      <c r="AW1117" s="12" t="s">
        <v>31</v>
      </c>
      <c r="AX1117" s="12" t="s">
        <v>74</v>
      </c>
      <c r="AY1117" s="147" t="s">
        <v>139</v>
      </c>
    </row>
    <row r="1118" spans="2:65" s="13" customFormat="1">
      <c r="B1118" s="152"/>
      <c r="D1118" s="146" t="s">
        <v>148</v>
      </c>
      <c r="E1118" s="153" t="s">
        <v>1</v>
      </c>
      <c r="F1118" s="154" t="s">
        <v>505</v>
      </c>
      <c r="H1118" s="155">
        <v>9.1999999999999993</v>
      </c>
      <c r="I1118" s="156"/>
      <c r="L1118" s="152"/>
      <c r="M1118" s="157"/>
      <c r="T1118" s="158"/>
      <c r="AT1118" s="153" t="s">
        <v>148</v>
      </c>
      <c r="AU1118" s="153" t="s">
        <v>84</v>
      </c>
      <c r="AV1118" s="13" t="s">
        <v>84</v>
      </c>
      <c r="AW1118" s="13" t="s">
        <v>31</v>
      </c>
      <c r="AX1118" s="13" t="s">
        <v>74</v>
      </c>
      <c r="AY1118" s="153" t="s">
        <v>139</v>
      </c>
    </row>
    <row r="1119" spans="2:65" s="13" customFormat="1">
      <c r="B1119" s="152"/>
      <c r="D1119" s="146" t="s">
        <v>148</v>
      </c>
      <c r="E1119" s="153" t="s">
        <v>1</v>
      </c>
      <c r="F1119" s="154" t="s">
        <v>475</v>
      </c>
      <c r="H1119" s="155">
        <v>-1.4</v>
      </c>
      <c r="I1119" s="156"/>
      <c r="L1119" s="152"/>
      <c r="M1119" s="157"/>
      <c r="T1119" s="158"/>
      <c r="AT1119" s="153" t="s">
        <v>148</v>
      </c>
      <c r="AU1119" s="153" t="s">
        <v>84</v>
      </c>
      <c r="AV1119" s="13" t="s">
        <v>84</v>
      </c>
      <c r="AW1119" s="13" t="s">
        <v>31</v>
      </c>
      <c r="AX1119" s="13" t="s">
        <v>74</v>
      </c>
      <c r="AY1119" s="153" t="s">
        <v>139</v>
      </c>
    </row>
    <row r="1120" spans="2:65" s="12" customFormat="1">
      <c r="B1120" s="145"/>
      <c r="D1120" s="146" t="s">
        <v>148</v>
      </c>
      <c r="E1120" s="147" t="s">
        <v>1</v>
      </c>
      <c r="F1120" s="148" t="s">
        <v>430</v>
      </c>
      <c r="H1120" s="147" t="s">
        <v>1</v>
      </c>
      <c r="I1120" s="149"/>
      <c r="L1120" s="145"/>
      <c r="M1120" s="150"/>
      <c r="T1120" s="151"/>
      <c r="AT1120" s="147" t="s">
        <v>148</v>
      </c>
      <c r="AU1120" s="147" t="s">
        <v>84</v>
      </c>
      <c r="AV1120" s="12" t="s">
        <v>82</v>
      </c>
      <c r="AW1120" s="12" t="s">
        <v>31</v>
      </c>
      <c r="AX1120" s="12" t="s">
        <v>74</v>
      </c>
      <c r="AY1120" s="147" t="s">
        <v>139</v>
      </c>
    </row>
    <row r="1121" spans="2:65" s="13" customFormat="1">
      <c r="B1121" s="152"/>
      <c r="D1121" s="146" t="s">
        <v>148</v>
      </c>
      <c r="E1121" s="153" t="s">
        <v>1</v>
      </c>
      <c r="F1121" s="154" t="s">
        <v>507</v>
      </c>
      <c r="H1121" s="155">
        <v>8.6</v>
      </c>
      <c r="I1121" s="156"/>
      <c r="L1121" s="152"/>
      <c r="M1121" s="157"/>
      <c r="T1121" s="158"/>
      <c r="AT1121" s="153" t="s">
        <v>148</v>
      </c>
      <c r="AU1121" s="153" t="s">
        <v>84</v>
      </c>
      <c r="AV1121" s="13" t="s">
        <v>84</v>
      </c>
      <c r="AW1121" s="13" t="s">
        <v>31</v>
      </c>
      <c r="AX1121" s="13" t="s">
        <v>74</v>
      </c>
      <c r="AY1121" s="153" t="s">
        <v>139</v>
      </c>
    </row>
    <row r="1122" spans="2:65" s="13" customFormat="1">
      <c r="B1122" s="152"/>
      <c r="D1122" s="146" t="s">
        <v>148</v>
      </c>
      <c r="E1122" s="153" t="s">
        <v>1</v>
      </c>
      <c r="F1122" s="154" t="s">
        <v>336</v>
      </c>
      <c r="H1122" s="155">
        <v>-1.2</v>
      </c>
      <c r="I1122" s="156"/>
      <c r="L1122" s="152"/>
      <c r="M1122" s="157"/>
      <c r="T1122" s="158"/>
      <c r="AT1122" s="153" t="s">
        <v>148</v>
      </c>
      <c r="AU1122" s="153" t="s">
        <v>84</v>
      </c>
      <c r="AV1122" s="13" t="s">
        <v>84</v>
      </c>
      <c r="AW1122" s="13" t="s">
        <v>31</v>
      </c>
      <c r="AX1122" s="13" t="s">
        <v>74</v>
      </c>
      <c r="AY1122" s="153" t="s">
        <v>139</v>
      </c>
    </row>
    <row r="1123" spans="2:65" s="12" customFormat="1">
      <c r="B1123" s="145"/>
      <c r="D1123" s="146" t="s">
        <v>148</v>
      </c>
      <c r="E1123" s="147" t="s">
        <v>1</v>
      </c>
      <c r="F1123" s="148" t="s">
        <v>434</v>
      </c>
      <c r="H1123" s="147" t="s">
        <v>1</v>
      </c>
      <c r="I1123" s="149"/>
      <c r="L1123" s="145"/>
      <c r="M1123" s="150"/>
      <c r="T1123" s="151"/>
      <c r="AT1123" s="147" t="s">
        <v>148</v>
      </c>
      <c r="AU1123" s="147" t="s">
        <v>84</v>
      </c>
      <c r="AV1123" s="12" t="s">
        <v>82</v>
      </c>
      <c r="AW1123" s="12" t="s">
        <v>31</v>
      </c>
      <c r="AX1123" s="12" t="s">
        <v>74</v>
      </c>
      <c r="AY1123" s="147" t="s">
        <v>139</v>
      </c>
    </row>
    <row r="1124" spans="2:65" s="13" customFormat="1">
      <c r="B1124" s="152"/>
      <c r="D1124" s="146" t="s">
        <v>148</v>
      </c>
      <c r="E1124" s="153" t="s">
        <v>1</v>
      </c>
      <c r="F1124" s="154" t="s">
        <v>508</v>
      </c>
      <c r="H1124" s="155">
        <v>9.68</v>
      </c>
      <c r="I1124" s="156"/>
      <c r="L1124" s="152"/>
      <c r="M1124" s="157"/>
      <c r="T1124" s="158"/>
      <c r="AT1124" s="153" t="s">
        <v>148</v>
      </c>
      <c r="AU1124" s="153" t="s">
        <v>84</v>
      </c>
      <c r="AV1124" s="13" t="s">
        <v>84</v>
      </c>
      <c r="AW1124" s="13" t="s">
        <v>31</v>
      </c>
      <c r="AX1124" s="13" t="s">
        <v>74</v>
      </c>
      <c r="AY1124" s="153" t="s">
        <v>139</v>
      </c>
    </row>
    <row r="1125" spans="2:65" s="13" customFormat="1">
      <c r="B1125" s="152"/>
      <c r="D1125" s="146" t="s">
        <v>148</v>
      </c>
      <c r="E1125" s="153" t="s">
        <v>1</v>
      </c>
      <c r="F1125" s="154" t="s">
        <v>336</v>
      </c>
      <c r="H1125" s="155">
        <v>-1.2</v>
      </c>
      <c r="I1125" s="156"/>
      <c r="L1125" s="152"/>
      <c r="M1125" s="157"/>
      <c r="T1125" s="158"/>
      <c r="AT1125" s="153" t="s">
        <v>148</v>
      </c>
      <c r="AU1125" s="153" t="s">
        <v>84</v>
      </c>
      <c r="AV1125" s="13" t="s">
        <v>84</v>
      </c>
      <c r="AW1125" s="13" t="s">
        <v>31</v>
      </c>
      <c r="AX1125" s="13" t="s">
        <v>74</v>
      </c>
      <c r="AY1125" s="153" t="s">
        <v>139</v>
      </c>
    </row>
    <row r="1126" spans="2:65" s="14" customFormat="1">
      <c r="B1126" s="159"/>
      <c r="D1126" s="146" t="s">
        <v>148</v>
      </c>
      <c r="E1126" s="160" t="s">
        <v>1</v>
      </c>
      <c r="F1126" s="161" t="s">
        <v>170</v>
      </c>
      <c r="H1126" s="162">
        <v>31.88</v>
      </c>
      <c r="I1126" s="163"/>
      <c r="L1126" s="159"/>
      <c r="M1126" s="164"/>
      <c r="T1126" s="165"/>
      <c r="AT1126" s="160" t="s">
        <v>148</v>
      </c>
      <c r="AU1126" s="160" t="s">
        <v>84</v>
      </c>
      <c r="AV1126" s="14" t="s">
        <v>146</v>
      </c>
      <c r="AW1126" s="14" t="s">
        <v>31</v>
      </c>
      <c r="AX1126" s="14" t="s">
        <v>82</v>
      </c>
      <c r="AY1126" s="160" t="s">
        <v>139</v>
      </c>
    </row>
    <row r="1127" spans="2:65" s="1" customFormat="1" ht="21.75" customHeight="1">
      <c r="B1127" s="32"/>
      <c r="C1127" s="132" t="s">
        <v>1221</v>
      </c>
      <c r="D1127" s="132" t="s">
        <v>141</v>
      </c>
      <c r="E1127" s="133" t="s">
        <v>1222</v>
      </c>
      <c r="F1127" s="134" t="s">
        <v>1223</v>
      </c>
      <c r="G1127" s="135" t="s">
        <v>159</v>
      </c>
      <c r="H1127" s="136">
        <v>13.1</v>
      </c>
      <c r="I1127" s="137"/>
      <c r="J1127" s="138">
        <f>ROUND(I1127*H1127,2)</f>
        <v>0</v>
      </c>
      <c r="K1127" s="134" t="s">
        <v>1057</v>
      </c>
      <c r="L1127" s="32"/>
      <c r="M1127" s="139" t="s">
        <v>1</v>
      </c>
      <c r="N1127" s="140" t="s">
        <v>39</v>
      </c>
      <c r="P1127" s="141">
        <f>O1127*H1127</f>
        <v>0</v>
      </c>
      <c r="Q1127" s="141">
        <v>5.5000000000000003E-4</v>
      </c>
      <c r="R1127" s="141">
        <f>Q1127*H1127</f>
        <v>7.2050000000000005E-3</v>
      </c>
      <c r="S1127" s="141">
        <v>0</v>
      </c>
      <c r="T1127" s="142">
        <f>S1127*H1127</f>
        <v>0</v>
      </c>
      <c r="AR1127" s="143" t="s">
        <v>230</v>
      </c>
      <c r="AT1127" s="143" t="s">
        <v>141</v>
      </c>
      <c r="AU1127" s="143" t="s">
        <v>84</v>
      </c>
      <c r="AY1127" s="17" t="s">
        <v>139</v>
      </c>
      <c r="BE1127" s="144">
        <f>IF(N1127="základní",J1127,0)</f>
        <v>0</v>
      </c>
      <c r="BF1127" s="144">
        <f>IF(N1127="snížená",J1127,0)</f>
        <v>0</v>
      </c>
      <c r="BG1127" s="144">
        <f>IF(N1127="zákl. přenesená",J1127,0)</f>
        <v>0</v>
      </c>
      <c r="BH1127" s="144">
        <f>IF(N1127="sníž. přenesená",J1127,0)</f>
        <v>0</v>
      </c>
      <c r="BI1127" s="144">
        <f>IF(N1127="nulová",J1127,0)</f>
        <v>0</v>
      </c>
      <c r="BJ1127" s="17" t="s">
        <v>82</v>
      </c>
      <c r="BK1127" s="144">
        <f>ROUND(I1127*H1127,2)</f>
        <v>0</v>
      </c>
      <c r="BL1127" s="17" t="s">
        <v>230</v>
      </c>
      <c r="BM1127" s="143" t="s">
        <v>1224</v>
      </c>
    </row>
    <row r="1128" spans="2:65" s="12" customFormat="1">
      <c r="B1128" s="145"/>
      <c r="D1128" s="146" t="s">
        <v>148</v>
      </c>
      <c r="E1128" s="147" t="s">
        <v>1</v>
      </c>
      <c r="F1128" s="148" t="s">
        <v>502</v>
      </c>
      <c r="H1128" s="147" t="s">
        <v>1</v>
      </c>
      <c r="I1128" s="149"/>
      <c r="L1128" s="145"/>
      <c r="M1128" s="150"/>
      <c r="T1128" s="151"/>
      <c r="AT1128" s="147" t="s">
        <v>148</v>
      </c>
      <c r="AU1128" s="147" t="s">
        <v>84</v>
      </c>
      <c r="AV1128" s="12" t="s">
        <v>82</v>
      </c>
      <c r="AW1128" s="12" t="s">
        <v>31</v>
      </c>
      <c r="AX1128" s="12" t="s">
        <v>74</v>
      </c>
      <c r="AY1128" s="147" t="s">
        <v>139</v>
      </c>
    </row>
    <row r="1129" spans="2:65" s="13" customFormat="1">
      <c r="B1129" s="152"/>
      <c r="D1129" s="146" t="s">
        <v>148</v>
      </c>
      <c r="E1129" s="153" t="s">
        <v>1</v>
      </c>
      <c r="F1129" s="154" t="s">
        <v>1225</v>
      </c>
      <c r="H1129" s="155">
        <v>3.75</v>
      </c>
      <c r="I1129" s="156"/>
      <c r="L1129" s="152"/>
      <c r="M1129" s="157"/>
      <c r="T1129" s="158"/>
      <c r="AT1129" s="153" t="s">
        <v>148</v>
      </c>
      <c r="AU1129" s="153" t="s">
        <v>84</v>
      </c>
      <c r="AV1129" s="13" t="s">
        <v>84</v>
      </c>
      <c r="AW1129" s="13" t="s">
        <v>31</v>
      </c>
      <c r="AX1129" s="13" t="s">
        <v>74</v>
      </c>
      <c r="AY1129" s="153" t="s">
        <v>139</v>
      </c>
    </row>
    <row r="1130" spans="2:65" s="12" customFormat="1">
      <c r="B1130" s="145"/>
      <c r="D1130" s="146" t="s">
        <v>148</v>
      </c>
      <c r="E1130" s="147" t="s">
        <v>1</v>
      </c>
      <c r="F1130" s="148" t="s">
        <v>426</v>
      </c>
      <c r="H1130" s="147" t="s">
        <v>1</v>
      </c>
      <c r="I1130" s="149"/>
      <c r="L1130" s="145"/>
      <c r="M1130" s="150"/>
      <c r="T1130" s="151"/>
      <c r="AT1130" s="147" t="s">
        <v>148</v>
      </c>
      <c r="AU1130" s="147" t="s">
        <v>84</v>
      </c>
      <c r="AV1130" s="12" t="s">
        <v>82</v>
      </c>
      <c r="AW1130" s="12" t="s">
        <v>31</v>
      </c>
      <c r="AX1130" s="12" t="s">
        <v>74</v>
      </c>
      <c r="AY1130" s="147" t="s">
        <v>139</v>
      </c>
    </row>
    <row r="1131" spans="2:65" s="13" customFormat="1">
      <c r="B1131" s="152"/>
      <c r="D1131" s="146" t="s">
        <v>148</v>
      </c>
      <c r="E1131" s="153" t="s">
        <v>1</v>
      </c>
      <c r="F1131" s="154" t="s">
        <v>1202</v>
      </c>
      <c r="H1131" s="155">
        <v>0.8</v>
      </c>
      <c r="I1131" s="156"/>
      <c r="L1131" s="152"/>
      <c r="M1131" s="157"/>
      <c r="T1131" s="158"/>
      <c r="AT1131" s="153" t="s">
        <v>148</v>
      </c>
      <c r="AU1131" s="153" t="s">
        <v>84</v>
      </c>
      <c r="AV1131" s="13" t="s">
        <v>84</v>
      </c>
      <c r="AW1131" s="13" t="s">
        <v>31</v>
      </c>
      <c r="AX1131" s="13" t="s">
        <v>74</v>
      </c>
      <c r="AY1131" s="153" t="s">
        <v>139</v>
      </c>
    </row>
    <row r="1132" spans="2:65" s="12" customFormat="1">
      <c r="B1132" s="145"/>
      <c r="D1132" s="146" t="s">
        <v>148</v>
      </c>
      <c r="E1132" s="147" t="s">
        <v>1</v>
      </c>
      <c r="F1132" s="148" t="s">
        <v>428</v>
      </c>
      <c r="H1132" s="147" t="s">
        <v>1</v>
      </c>
      <c r="I1132" s="149"/>
      <c r="L1132" s="145"/>
      <c r="M1132" s="150"/>
      <c r="T1132" s="151"/>
      <c r="AT1132" s="147" t="s">
        <v>148</v>
      </c>
      <c r="AU1132" s="147" t="s">
        <v>84</v>
      </c>
      <c r="AV1132" s="12" t="s">
        <v>82</v>
      </c>
      <c r="AW1132" s="12" t="s">
        <v>31</v>
      </c>
      <c r="AX1132" s="12" t="s">
        <v>74</v>
      </c>
      <c r="AY1132" s="147" t="s">
        <v>139</v>
      </c>
    </row>
    <row r="1133" spans="2:65" s="13" customFormat="1">
      <c r="B1133" s="152"/>
      <c r="D1133" s="146" t="s">
        <v>148</v>
      </c>
      <c r="E1133" s="153" t="s">
        <v>1</v>
      </c>
      <c r="F1133" s="154" t="s">
        <v>363</v>
      </c>
      <c r="H1133" s="155">
        <v>4</v>
      </c>
      <c r="I1133" s="156"/>
      <c r="L1133" s="152"/>
      <c r="M1133" s="157"/>
      <c r="T1133" s="158"/>
      <c r="AT1133" s="153" t="s">
        <v>148</v>
      </c>
      <c r="AU1133" s="153" t="s">
        <v>84</v>
      </c>
      <c r="AV1133" s="13" t="s">
        <v>84</v>
      </c>
      <c r="AW1133" s="13" t="s">
        <v>31</v>
      </c>
      <c r="AX1133" s="13" t="s">
        <v>74</v>
      </c>
      <c r="AY1133" s="153" t="s">
        <v>139</v>
      </c>
    </row>
    <row r="1134" spans="2:65" s="12" customFormat="1">
      <c r="B1134" s="145"/>
      <c r="D1134" s="146" t="s">
        <v>148</v>
      </c>
      <c r="E1134" s="147" t="s">
        <v>1</v>
      </c>
      <c r="F1134" s="148" t="s">
        <v>1226</v>
      </c>
      <c r="H1134" s="147" t="s">
        <v>1</v>
      </c>
      <c r="I1134" s="149"/>
      <c r="L1134" s="145"/>
      <c r="M1134" s="150"/>
      <c r="T1134" s="151"/>
      <c r="AT1134" s="147" t="s">
        <v>148</v>
      </c>
      <c r="AU1134" s="147" t="s">
        <v>84</v>
      </c>
      <c r="AV1134" s="12" t="s">
        <v>82</v>
      </c>
      <c r="AW1134" s="12" t="s">
        <v>31</v>
      </c>
      <c r="AX1134" s="12" t="s">
        <v>74</v>
      </c>
      <c r="AY1134" s="147" t="s">
        <v>139</v>
      </c>
    </row>
    <row r="1135" spans="2:65" s="13" customFormat="1">
      <c r="B1135" s="152"/>
      <c r="D1135" s="146" t="s">
        <v>148</v>
      </c>
      <c r="E1135" s="153" t="s">
        <v>1</v>
      </c>
      <c r="F1135" s="154" t="s">
        <v>1225</v>
      </c>
      <c r="H1135" s="155">
        <v>3.75</v>
      </c>
      <c r="I1135" s="156"/>
      <c r="L1135" s="152"/>
      <c r="M1135" s="157"/>
      <c r="T1135" s="158"/>
      <c r="AT1135" s="153" t="s">
        <v>148</v>
      </c>
      <c r="AU1135" s="153" t="s">
        <v>84</v>
      </c>
      <c r="AV1135" s="13" t="s">
        <v>84</v>
      </c>
      <c r="AW1135" s="13" t="s">
        <v>31</v>
      </c>
      <c r="AX1135" s="13" t="s">
        <v>74</v>
      </c>
      <c r="AY1135" s="153" t="s">
        <v>139</v>
      </c>
    </row>
    <row r="1136" spans="2:65" s="12" customFormat="1">
      <c r="B1136" s="145"/>
      <c r="D1136" s="146" t="s">
        <v>148</v>
      </c>
      <c r="E1136" s="147" t="s">
        <v>1</v>
      </c>
      <c r="F1136" s="148" t="s">
        <v>436</v>
      </c>
      <c r="H1136" s="147" t="s">
        <v>1</v>
      </c>
      <c r="I1136" s="149"/>
      <c r="L1136" s="145"/>
      <c r="M1136" s="150"/>
      <c r="T1136" s="151"/>
      <c r="AT1136" s="147" t="s">
        <v>148</v>
      </c>
      <c r="AU1136" s="147" t="s">
        <v>84</v>
      </c>
      <c r="AV1136" s="12" t="s">
        <v>82</v>
      </c>
      <c r="AW1136" s="12" t="s">
        <v>31</v>
      </c>
      <c r="AX1136" s="12" t="s">
        <v>74</v>
      </c>
      <c r="AY1136" s="147" t="s">
        <v>139</v>
      </c>
    </row>
    <row r="1137" spans="2:65" s="13" customFormat="1">
      <c r="B1137" s="152"/>
      <c r="D1137" s="146" t="s">
        <v>148</v>
      </c>
      <c r="E1137" s="153" t="s">
        <v>1</v>
      </c>
      <c r="F1137" s="154" t="s">
        <v>1202</v>
      </c>
      <c r="H1137" s="155">
        <v>0.8</v>
      </c>
      <c r="I1137" s="156"/>
      <c r="L1137" s="152"/>
      <c r="M1137" s="157"/>
      <c r="T1137" s="158"/>
      <c r="AT1137" s="153" t="s">
        <v>148</v>
      </c>
      <c r="AU1137" s="153" t="s">
        <v>84</v>
      </c>
      <c r="AV1137" s="13" t="s">
        <v>84</v>
      </c>
      <c r="AW1137" s="13" t="s">
        <v>31</v>
      </c>
      <c r="AX1137" s="13" t="s">
        <v>74</v>
      </c>
      <c r="AY1137" s="153" t="s">
        <v>139</v>
      </c>
    </row>
    <row r="1138" spans="2:65" s="14" customFormat="1">
      <c r="B1138" s="159"/>
      <c r="D1138" s="146" t="s">
        <v>148</v>
      </c>
      <c r="E1138" s="160" t="s">
        <v>1</v>
      </c>
      <c r="F1138" s="161" t="s">
        <v>170</v>
      </c>
      <c r="H1138" s="162">
        <v>13.1</v>
      </c>
      <c r="I1138" s="163"/>
      <c r="L1138" s="159"/>
      <c r="M1138" s="164"/>
      <c r="T1138" s="165"/>
      <c r="AT1138" s="160" t="s">
        <v>148</v>
      </c>
      <c r="AU1138" s="160" t="s">
        <v>84</v>
      </c>
      <c r="AV1138" s="14" t="s">
        <v>146</v>
      </c>
      <c r="AW1138" s="14" t="s">
        <v>31</v>
      </c>
      <c r="AX1138" s="14" t="s">
        <v>82</v>
      </c>
      <c r="AY1138" s="160" t="s">
        <v>139</v>
      </c>
    </row>
    <row r="1139" spans="2:65" s="1" customFormat="1" ht="16.5" customHeight="1">
      <c r="B1139" s="32"/>
      <c r="C1139" s="132" t="s">
        <v>1227</v>
      </c>
      <c r="D1139" s="132" t="s">
        <v>141</v>
      </c>
      <c r="E1139" s="133" t="s">
        <v>1228</v>
      </c>
      <c r="F1139" s="134" t="s">
        <v>1229</v>
      </c>
      <c r="G1139" s="135" t="s">
        <v>159</v>
      </c>
      <c r="H1139" s="136">
        <v>30</v>
      </c>
      <c r="I1139" s="137"/>
      <c r="J1139" s="138">
        <f>ROUND(I1139*H1139,2)</f>
        <v>0</v>
      </c>
      <c r="K1139" s="134" t="s">
        <v>145</v>
      </c>
      <c r="L1139" s="32"/>
      <c r="M1139" s="139" t="s">
        <v>1</v>
      </c>
      <c r="N1139" s="140" t="s">
        <v>39</v>
      </c>
      <c r="P1139" s="141">
        <f>O1139*H1139</f>
        <v>0</v>
      </c>
      <c r="Q1139" s="141">
        <v>3.0000000000000001E-5</v>
      </c>
      <c r="R1139" s="141">
        <f>Q1139*H1139</f>
        <v>8.9999999999999998E-4</v>
      </c>
      <c r="S1139" s="141">
        <v>0</v>
      </c>
      <c r="T1139" s="142">
        <f>S1139*H1139</f>
        <v>0</v>
      </c>
      <c r="AR1139" s="143" t="s">
        <v>230</v>
      </c>
      <c r="AT1139" s="143" t="s">
        <v>141</v>
      </c>
      <c r="AU1139" s="143" t="s">
        <v>84</v>
      </c>
      <c r="AY1139" s="17" t="s">
        <v>139</v>
      </c>
      <c r="BE1139" s="144">
        <f>IF(N1139="základní",J1139,0)</f>
        <v>0</v>
      </c>
      <c r="BF1139" s="144">
        <f>IF(N1139="snížená",J1139,0)</f>
        <v>0</v>
      </c>
      <c r="BG1139" s="144">
        <f>IF(N1139="zákl. přenesená",J1139,0)</f>
        <v>0</v>
      </c>
      <c r="BH1139" s="144">
        <f>IF(N1139="sníž. přenesená",J1139,0)</f>
        <v>0</v>
      </c>
      <c r="BI1139" s="144">
        <f>IF(N1139="nulová",J1139,0)</f>
        <v>0</v>
      </c>
      <c r="BJ1139" s="17" t="s">
        <v>82</v>
      </c>
      <c r="BK1139" s="144">
        <f>ROUND(I1139*H1139,2)</f>
        <v>0</v>
      </c>
      <c r="BL1139" s="17" t="s">
        <v>230</v>
      </c>
      <c r="BM1139" s="143" t="s">
        <v>1230</v>
      </c>
    </row>
    <row r="1140" spans="2:65" s="1" customFormat="1" ht="16.5" customHeight="1">
      <c r="B1140" s="32"/>
      <c r="C1140" s="132" t="s">
        <v>1231</v>
      </c>
      <c r="D1140" s="132" t="s">
        <v>141</v>
      </c>
      <c r="E1140" s="133" t="s">
        <v>1232</v>
      </c>
      <c r="F1140" s="134" t="s">
        <v>1233</v>
      </c>
      <c r="G1140" s="135" t="s">
        <v>253</v>
      </c>
      <c r="H1140" s="136">
        <v>20</v>
      </c>
      <c r="I1140" s="137"/>
      <c r="J1140" s="138">
        <f>ROUND(I1140*H1140,2)</f>
        <v>0</v>
      </c>
      <c r="K1140" s="134" t="s">
        <v>145</v>
      </c>
      <c r="L1140" s="32"/>
      <c r="M1140" s="139" t="s">
        <v>1</v>
      </c>
      <c r="N1140" s="140" t="s">
        <v>39</v>
      </c>
      <c r="P1140" s="141">
        <f>O1140*H1140</f>
        <v>0</v>
      </c>
      <c r="Q1140" s="141">
        <v>0</v>
      </c>
      <c r="R1140" s="141">
        <f>Q1140*H1140</f>
        <v>0</v>
      </c>
      <c r="S1140" s="141">
        <v>0</v>
      </c>
      <c r="T1140" s="142">
        <f>S1140*H1140</f>
        <v>0</v>
      </c>
      <c r="AR1140" s="143" t="s">
        <v>230</v>
      </c>
      <c r="AT1140" s="143" t="s">
        <v>141</v>
      </c>
      <c r="AU1140" s="143" t="s">
        <v>84</v>
      </c>
      <c r="AY1140" s="17" t="s">
        <v>139</v>
      </c>
      <c r="BE1140" s="144">
        <f>IF(N1140="základní",J1140,0)</f>
        <v>0</v>
      </c>
      <c r="BF1140" s="144">
        <f>IF(N1140="snížená",J1140,0)</f>
        <v>0</v>
      </c>
      <c r="BG1140" s="144">
        <f>IF(N1140="zákl. přenesená",J1140,0)</f>
        <v>0</v>
      </c>
      <c r="BH1140" s="144">
        <f>IF(N1140="sníž. přenesená",J1140,0)</f>
        <v>0</v>
      </c>
      <c r="BI1140" s="144">
        <f>IF(N1140="nulová",J1140,0)</f>
        <v>0</v>
      </c>
      <c r="BJ1140" s="17" t="s">
        <v>82</v>
      </c>
      <c r="BK1140" s="144">
        <f>ROUND(I1140*H1140,2)</f>
        <v>0</v>
      </c>
      <c r="BL1140" s="17" t="s">
        <v>230</v>
      </c>
      <c r="BM1140" s="143" t="s">
        <v>1234</v>
      </c>
    </row>
    <row r="1141" spans="2:65" s="1" customFormat="1" ht="37.9" customHeight="1">
      <c r="B1141" s="32"/>
      <c r="C1141" s="132" t="s">
        <v>1235</v>
      </c>
      <c r="D1141" s="132" t="s">
        <v>141</v>
      </c>
      <c r="E1141" s="133" t="s">
        <v>1236</v>
      </c>
      <c r="F1141" s="134" t="s">
        <v>1181</v>
      </c>
      <c r="G1141" s="135" t="s">
        <v>144</v>
      </c>
      <c r="H1141" s="136">
        <v>11.27</v>
      </c>
      <c r="I1141" s="137"/>
      <c r="J1141" s="138">
        <f>ROUND(I1141*H1141,2)</f>
        <v>0</v>
      </c>
      <c r="K1141" s="134" t="s">
        <v>145</v>
      </c>
      <c r="L1141" s="32"/>
      <c r="M1141" s="139" t="s">
        <v>1</v>
      </c>
      <c r="N1141" s="140" t="s">
        <v>39</v>
      </c>
      <c r="P1141" s="141">
        <f>O1141*H1141</f>
        <v>0</v>
      </c>
      <c r="Q1141" s="141">
        <v>5.8700000000000002E-3</v>
      </c>
      <c r="R1141" s="141">
        <f>Q1141*H1141</f>
        <v>6.6154900000000003E-2</v>
      </c>
      <c r="S1141" s="141">
        <v>0</v>
      </c>
      <c r="T1141" s="142">
        <f>S1141*H1141</f>
        <v>0</v>
      </c>
      <c r="AR1141" s="143" t="s">
        <v>230</v>
      </c>
      <c r="AT1141" s="143" t="s">
        <v>141</v>
      </c>
      <c r="AU1141" s="143" t="s">
        <v>84</v>
      </c>
      <c r="AY1141" s="17" t="s">
        <v>139</v>
      </c>
      <c r="BE1141" s="144">
        <f>IF(N1141="základní",J1141,0)</f>
        <v>0</v>
      </c>
      <c r="BF1141" s="144">
        <f>IF(N1141="snížená",J1141,0)</f>
        <v>0</v>
      </c>
      <c r="BG1141" s="144">
        <f>IF(N1141="zákl. přenesená",J1141,0)</f>
        <v>0</v>
      </c>
      <c r="BH1141" s="144">
        <f>IF(N1141="sníž. přenesená",J1141,0)</f>
        <v>0</v>
      </c>
      <c r="BI1141" s="144">
        <f>IF(N1141="nulová",J1141,0)</f>
        <v>0</v>
      </c>
      <c r="BJ1141" s="17" t="s">
        <v>82</v>
      </c>
      <c r="BK1141" s="144">
        <f>ROUND(I1141*H1141,2)</f>
        <v>0</v>
      </c>
      <c r="BL1141" s="17" t="s">
        <v>230</v>
      </c>
      <c r="BM1141" s="143" t="s">
        <v>1237</v>
      </c>
    </row>
    <row r="1142" spans="2:65" s="12" customFormat="1">
      <c r="B1142" s="145"/>
      <c r="D1142" s="146" t="s">
        <v>148</v>
      </c>
      <c r="E1142" s="147" t="s">
        <v>1</v>
      </c>
      <c r="F1142" s="148" t="s">
        <v>1238</v>
      </c>
      <c r="H1142" s="147" t="s">
        <v>1</v>
      </c>
      <c r="I1142" s="149"/>
      <c r="L1142" s="145"/>
      <c r="M1142" s="150"/>
      <c r="T1142" s="151"/>
      <c r="AT1142" s="147" t="s">
        <v>148</v>
      </c>
      <c r="AU1142" s="147" t="s">
        <v>84</v>
      </c>
      <c r="AV1142" s="12" t="s">
        <v>82</v>
      </c>
      <c r="AW1142" s="12" t="s">
        <v>31</v>
      </c>
      <c r="AX1142" s="12" t="s">
        <v>74</v>
      </c>
      <c r="AY1142" s="147" t="s">
        <v>139</v>
      </c>
    </row>
    <row r="1143" spans="2:65" s="13" customFormat="1">
      <c r="B1143" s="152"/>
      <c r="D1143" s="146" t="s">
        <v>148</v>
      </c>
      <c r="E1143" s="153" t="s">
        <v>1</v>
      </c>
      <c r="F1143" s="154" t="s">
        <v>1239</v>
      </c>
      <c r="H1143" s="155">
        <v>6.65</v>
      </c>
      <c r="I1143" s="156"/>
      <c r="L1143" s="152"/>
      <c r="M1143" s="157"/>
      <c r="T1143" s="158"/>
      <c r="AT1143" s="153" t="s">
        <v>148</v>
      </c>
      <c r="AU1143" s="153" t="s">
        <v>84</v>
      </c>
      <c r="AV1143" s="13" t="s">
        <v>84</v>
      </c>
      <c r="AW1143" s="13" t="s">
        <v>31</v>
      </c>
      <c r="AX1143" s="13" t="s">
        <v>74</v>
      </c>
      <c r="AY1143" s="153" t="s">
        <v>139</v>
      </c>
    </row>
    <row r="1144" spans="2:65" s="12" customFormat="1">
      <c r="B1144" s="145"/>
      <c r="D1144" s="146" t="s">
        <v>148</v>
      </c>
      <c r="E1144" s="147" t="s">
        <v>1</v>
      </c>
      <c r="F1144" s="148" t="s">
        <v>1240</v>
      </c>
      <c r="H1144" s="147" t="s">
        <v>1</v>
      </c>
      <c r="I1144" s="149"/>
      <c r="L1144" s="145"/>
      <c r="M1144" s="150"/>
      <c r="T1144" s="151"/>
      <c r="AT1144" s="147" t="s">
        <v>148</v>
      </c>
      <c r="AU1144" s="147" t="s">
        <v>84</v>
      </c>
      <c r="AV1144" s="12" t="s">
        <v>82</v>
      </c>
      <c r="AW1144" s="12" t="s">
        <v>31</v>
      </c>
      <c r="AX1144" s="12" t="s">
        <v>74</v>
      </c>
      <c r="AY1144" s="147" t="s">
        <v>139</v>
      </c>
    </row>
    <row r="1145" spans="2:65" s="13" customFormat="1">
      <c r="B1145" s="152"/>
      <c r="D1145" s="146" t="s">
        <v>148</v>
      </c>
      <c r="E1145" s="153" t="s">
        <v>1</v>
      </c>
      <c r="F1145" s="154" t="s">
        <v>1241</v>
      </c>
      <c r="H1145" s="155">
        <v>4.62</v>
      </c>
      <c r="I1145" s="156"/>
      <c r="L1145" s="152"/>
      <c r="M1145" s="157"/>
      <c r="T1145" s="158"/>
      <c r="AT1145" s="153" t="s">
        <v>148</v>
      </c>
      <c r="AU1145" s="153" t="s">
        <v>84</v>
      </c>
      <c r="AV1145" s="13" t="s">
        <v>84</v>
      </c>
      <c r="AW1145" s="13" t="s">
        <v>31</v>
      </c>
      <c r="AX1145" s="13" t="s">
        <v>74</v>
      </c>
      <c r="AY1145" s="153" t="s">
        <v>139</v>
      </c>
    </row>
    <row r="1146" spans="2:65" s="14" customFormat="1">
      <c r="B1146" s="159"/>
      <c r="D1146" s="146" t="s">
        <v>148</v>
      </c>
      <c r="E1146" s="160" t="s">
        <v>1</v>
      </c>
      <c r="F1146" s="161" t="s">
        <v>170</v>
      </c>
      <c r="H1146" s="162">
        <v>11.27</v>
      </c>
      <c r="I1146" s="163"/>
      <c r="L1146" s="159"/>
      <c r="M1146" s="164"/>
      <c r="T1146" s="165"/>
      <c r="AT1146" s="160" t="s">
        <v>148</v>
      </c>
      <c r="AU1146" s="160" t="s">
        <v>84</v>
      </c>
      <c r="AV1146" s="14" t="s">
        <v>146</v>
      </c>
      <c r="AW1146" s="14" t="s">
        <v>31</v>
      </c>
      <c r="AX1146" s="14" t="s">
        <v>82</v>
      </c>
      <c r="AY1146" s="160" t="s">
        <v>139</v>
      </c>
    </row>
    <row r="1147" spans="2:65" s="1" customFormat="1" ht="21.75" customHeight="1">
      <c r="B1147" s="32"/>
      <c r="C1147" s="166" t="s">
        <v>1242</v>
      </c>
      <c r="D1147" s="166" t="s">
        <v>218</v>
      </c>
      <c r="E1147" s="167" t="s">
        <v>1243</v>
      </c>
      <c r="F1147" s="168" t="s">
        <v>1244</v>
      </c>
      <c r="G1147" s="169" t="s">
        <v>253</v>
      </c>
      <c r="H1147" s="170">
        <v>719.02599999999995</v>
      </c>
      <c r="I1147" s="171"/>
      <c r="J1147" s="172">
        <f>ROUND(I1147*H1147,2)</f>
        <v>0</v>
      </c>
      <c r="K1147" s="168" t="s">
        <v>145</v>
      </c>
      <c r="L1147" s="173"/>
      <c r="M1147" s="174" t="s">
        <v>1</v>
      </c>
      <c r="N1147" s="175" t="s">
        <v>39</v>
      </c>
      <c r="P1147" s="141">
        <f>O1147*H1147</f>
        <v>0</v>
      </c>
      <c r="Q1147" s="141">
        <v>5.0000000000000001E-4</v>
      </c>
      <c r="R1147" s="141">
        <f>Q1147*H1147</f>
        <v>0.35951299999999997</v>
      </c>
      <c r="S1147" s="141">
        <v>0</v>
      </c>
      <c r="T1147" s="142">
        <f>S1147*H1147</f>
        <v>0</v>
      </c>
      <c r="AR1147" s="143" t="s">
        <v>310</v>
      </c>
      <c r="AT1147" s="143" t="s">
        <v>218</v>
      </c>
      <c r="AU1147" s="143" t="s">
        <v>84</v>
      </c>
      <c r="AY1147" s="17" t="s">
        <v>139</v>
      </c>
      <c r="BE1147" s="144">
        <f>IF(N1147="základní",J1147,0)</f>
        <v>0</v>
      </c>
      <c r="BF1147" s="144">
        <f>IF(N1147="snížená",J1147,0)</f>
        <v>0</v>
      </c>
      <c r="BG1147" s="144">
        <f>IF(N1147="zákl. přenesená",J1147,0)</f>
        <v>0</v>
      </c>
      <c r="BH1147" s="144">
        <f>IF(N1147="sníž. přenesená",J1147,0)</f>
        <v>0</v>
      </c>
      <c r="BI1147" s="144">
        <f>IF(N1147="nulová",J1147,0)</f>
        <v>0</v>
      </c>
      <c r="BJ1147" s="17" t="s">
        <v>82</v>
      </c>
      <c r="BK1147" s="144">
        <f>ROUND(I1147*H1147,2)</f>
        <v>0</v>
      </c>
      <c r="BL1147" s="17" t="s">
        <v>230</v>
      </c>
      <c r="BM1147" s="143" t="s">
        <v>1245</v>
      </c>
    </row>
    <row r="1148" spans="2:65" s="13" customFormat="1">
      <c r="B1148" s="152"/>
      <c r="D1148" s="146" t="s">
        <v>148</v>
      </c>
      <c r="E1148" s="153" t="s">
        <v>1</v>
      </c>
      <c r="F1148" s="154" t="s">
        <v>1246</v>
      </c>
      <c r="H1148" s="155">
        <v>653.66</v>
      </c>
      <c r="I1148" s="156"/>
      <c r="L1148" s="152"/>
      <c r="M1148" s="157"/>
      <c r="T1148" s="158"/>
      <c r="AT1148" s="153" t="s">
        <v>148</v>
      </c>
      <c r="AU1148" s="153" t="s">
        <v>84</v>
      </c>
      <c r="AV1148" s="13" t="s">
        <v>84</v>
      </c>
      <c r="AW1148" s="13" t="s">
        <v>31</v>
      </c>
      <c r="AX1148" s="13" t="s">
        <v>82</v>
      </c>
      <c r="AY1148" s="153" t="s">
        <v>139</v>
      </c>
    </row>
    <row r="1149" spans="2:65" s="13" customFormat="1">
      <c r="B1149" s="152"/>
      <c r="D1149" s="146" t="s">
        <v>148</v>
      </c>
      <c r="F1149" s="154" t="s">
        <v>1247</v>
      </c>
      <c r="H1149" s="155">
        <v>719.02599999999995</v>
      </c>
      <c r="I1149" s="156"/>
      <c r="L1149" s="152"/>
      <c r="M1149" s="157"/>
      <c r="T1149" s="158"/>
      <c r="AT1149" s="153" t="s">
        <v>148</v>
      </c>
      <c r="AU1149" s="153" t="s">
        <v>84</v>
      </c>
      <c r="AV1149" s="13" t="s">
        <v>84</v>
      </c>
      <c r="AW1149" s="13" t="s">
        <v>4</v>
      </c>
      <c r="AX1149" s="13" t="s">
        <v>82</v>
      </c>
      <c r="AY1149" s="153" t="s">
        <v>139</v>
      </c>
    </row>
    <row r="1150" spans="2:65" s="1" customFormat="1" ht="24.2" customHeight="1">
      <c r="B1150" s="32"/>
      <c r="C1150" s="166" t="s">
        <v>1248</v>
      </c>
      <c r="D1150" s="166" t="s">
        <v>218</v>
      </c>
      <c r="E1150" s="167" t="s">
        <v>1249</v>
      </c>
      <c r="F1150" s="168" t="s">
        <v>1250</v>
      </c>
      <c r="G1150" s="169" t="s">
        <v>253</v>
      </c>
      <c r="H1150" s="170">
        <v>111.72</v>
      </c>
      <c r="I1150" s="171"/>
      <c r="J1150" s="172">
        <f>ROUND(I1150*H1150,2)</f>
        <v>0</v>
      </c>
      <c r="K1150" s="168" t="s">
        <v>1</v>
      </c>
      <c r="L1150" s="173"/>
      <c r="M1150" s="174" t="s">
        <v>1</v>
      </c>
      <c r="N1150" s="175" t="s">
        <v>39</v>
      </c>
      <c r="P1150" s="141">
        <f>O1150*H1150</f>
        <v>0</v>
      </c>
      <c r="Q1150" s="141">
        <v>8.0000000000000004E-4</v>
      </c>
      <c r="R1150" s="141">
        <f>Q1150*H1150</f>
        <v>8.9375999999999997E-2</v>
      </c>
      <c r="S1150" s="141">
        <v>0</v>
      </c>
      <c r="T1150" s="142">
        <f>S1150*H1150</f>
        <v>0</v>
      </c>
      <c r="AR1150" s="143" t="s">
        <v>310</v>
      </c>
      <c r="AT1150" s="143" t="s">
        <v>218</v>
      </c>
      <c r="AU1150" s="143" t="s">
        <v>84</v>
      </c>
      <c r="AY1150" s="17" t="s">
        <v>139</v>
      </c>
      <c r="BE1150" s="144">
        <f>IF(N1150="základní",J1150,0)</f>
        <v>0</v>
      </c>
      <c r="BF1150" s="144">
        <f>IF(N1150="snížená",J1150,0)</f>
        <v>0</v>
      </c>
      <c r="BG1150" s="144">
        <f>IF(N1150="zákl. přenesená",J1150,0)</f>
        <v>0</v>
      </c>
      <c r="BH1150" s="144">
        <f>IF(N1150="sníž. přenesená",J1150,0)</f>
        <v>0</v>
      </c>
      <c r="BI1150" s="144">
        <f>IF(N1150="nulová",J1150,0)</f>
        <v>0</v>
      </c>
      <c r="BJ1150" s="17" t="s">
        <v>82</v>
      </c>
      <c r="BK1150" s="144">
        <f>ROUND(I1150*H1150,2)</f>
        <v>0</v>
      </c>
      <c r="BL1150" s="17" t="s">
        <v>230</v>
      </c>
      <c r="BM1150" s="143" t="s">
        <v>1251</v>
      </c>
    </row>
    <row r="1151" spans="2:65" s="13" customFormat="1">
      <c r="B1151" s="152"/>
      <c r="D1151" s="146" t="s">
        <v>148</v>
      </c>
      <c r="E1151" s="153" t="s">
        <v>1</v>
      </c>
      <c r="F1151" s="154" t="s">
        <v>1252</v>
      </c>
      <c r="H1151" s="155">
        <v>106.4</v>
      </c>
      <c r="I1151" s="156"/>
      <c r="L1151" s="152"/>
      <c r="M1151" s="157"/>
      <c r="T1151" s="158"/>
      <c r="AT1151" s="153" t="s">
        <v>148</v>
      </c>
      <c r="AU1151" s="153" t="s">
        <v>84</v>
      </c>
      <c r="AV1151" s="13" t="s">
        <v>84</v>
      </c>
      <c r="AW1151" s="13" t="s">
        <v>31</v>
      </c>
      <c r="AX1151" s="13" t="s">
        <v>82</v>
      </c>
      <c r="AY1151" s="153" t="s">
        <v>139</v>
      </c>
    </row>
    <row r="1152" spans="2:65" s="13" customFormat="1">
      <c r="B1152" s="152"/>
      <c r="D1152" s="146" t="s">
        <v>148</v>
      </c>
      <c r="F1152" s="154" t="s">
        <v>1253</v>
      </c>
      <c r="H1152" s="155">
        <v>111.72</v>
      </c>
      <c r="I1152" s="156"/>
      <c r="L1152" s="152"/>
      <c r="M1152" s="157"/>
      <c r="T1152" s="158"/>
      <c r="AT1152" s="153" t="s">
        <v>148</v>
      </c>
      <c r="AU1152" s="153" t="s">
        <v>84</v>
      </c>
      <c r="AV1152" s="13" t="s">
        <v>84</v>
      </c>
      <c r="AW1152" s="13" t="s">
        <v>4</v>
      </c>
      <c r="AX1152" s="13" t="s">
        <v>82</v>
      </c>
      <c r="AY1152" s="153" t="s">
        <v>139</v>
      </c>
    </row>
    <row r="1153" spans="2:65" s="1" customFormat="1" ht="24.2" customHeight="1">
      <c r="B1153" s="32"/>
      <c r="C1153" s="132" t="s">
        <v>1254</v>
      </c>
      <c r="D1153" s="132" t="s">
        <v>141</v>
      </c>
      <c r="E1153" s="133" t="s">
        <v>1255</v>
      </c>
      <c r="F1153" s="134" t="s">
        <v>1256</v>
      </c>
      <c r="G1153" s="135" t="s">
        <v>144</v>
      </c>
      <c r="H1153" s="136">
        <v>11.27</v>
      </c>
      <c r="I1153" s="137"/>
      <c r="J1153" s="138">
        <f>ROUND(I1153*H1153,2)</f>
        <v>0</v>
      </c>
      <c r="K1153" s="134" t="s">
        <v>1057</v>
      </c>
      <c r="L1153" s="32"/>
      <c r="M1153" s="139" t="s">
        <v>1</v>
      </c>
      <c r="N1153" s="140" t="s">
        <v>39</v>
      </c>
      <c r="P1153" s="141">
        <f>O1153*H1153</f>
        <v>0</v>
      </c>
      <c r="Q1153" s="141">
        <v>0</v>
      </c>
      <c r="R1153" s="141">
        <f>Q1153*H1153</f>
        <v>0</v>
      </c>
      <c r="S1153" s="141">
        <v>0</v>
      </c>
      <c r="T1153" s="142">
        <f>S1153*H1153</f>
        <v>0</v>
      </c>
      <c r="AR1153" s="143" t="s">
        <v>230</v>
      </c>
      <c r="AT1153" s="143" t="s">
        <v>141</v>
      </c>
      <c r="AU1153" s="143" t="s">
        <v>84</v>
      </c>
      <c r="AY1153" s="17" t="s">
        <v>139</v>
      </c>
      <c r="BE1153" s="144">
        <f>IF(N1153="základní",J1153,0)</f>
        <v>0</v>
      </c>
      <c r="BF1153" s="144">
        <f>IF(N1153="snížená",J1153,0)</f>
        <v>0</v>
      </c>
      <c r="BG1153" s="144">
        <f>IF(N1153="zákl. přenesená",J1153,0)</f>
        <v>0</v>
      </c>
      <c r="BH1153" s="144">
        <f>IF(N1153="sníž. přenesená",J1153,0)</f>
        <v>0</v>
      </c>
      <c r="BI1153" s="144">
        <f>IF(N1153="nulová",J1153,0)</f>
        <v>0</v>
      </c>
      <c r="BJ1153" s="17" t="s">
        <v>82</v>
      </c>
      <c r="BK1153" s="144">
        <f>ROUND(I1153*H1153,2)</f>
        <v>0</v>
      </c>
      <c r="BL1153" s="17" t="s">
        <v>230</v>
      </c>
      <c r="BM1153" s="143" t="s">
        <v>1257</v>
      </c>
    </row>
    <row r="1154" spans="2:65" s="1" customFormat="1" ht="24.2" customHeight="1">
      <c r="B1154" s="32"/>
      <c r="C1154" s="132" t="s">
        <v>1258</v>
      </c>
      <c r="D1154" s="132" t="s">
        <v>141</v>
      </c>
      <c r="E1154" s="133" t="s">
        <v>1259</v>
      </c>
      <c r="F1154" s="134" t="s">
        <v>1260</v>
      </c>
      <c r="G1154" s="135" t="s">
        <v>207</v>
      </c>
      <c r="H1154" s="136">
        <v>1.9450000000000001</v>
      </c>
      <c r="I1154" s="137"/>
      <c r="J1154" s="138">
        <f>ROUND(I1154*H1154,2)</f>
        <v>0</v>
      </c>
      <c r="K1154" s="134" t="s">
        <v>145</v>
      </c>
      <c r="L1154" s="32"/>
      <c r="M1154" s="139" t="s">
        <v>1</v>
      </c>
      <c r="N1154" s="140" t="s">
        <v>39</v>
      </c>
      <c r="P1154" s="141">
        <f>O1154*H1154</f>
        <v>0</v>
      </c>
      <c r="Q1154" s="141">
        <v>0</v>
      </c>
      <c r="R1154" s="141">
        <f>Q1154*H1154</f>
        <v>0</v>
      </c>
      <c r="S1154" s="141">
        <v>0</v>
      </c>
      <c r="T1154" s="142">
        <f>S1154*H1154</f>
        <v>0</v>
      </c>
      <c r="AR1154" s="143" t="s">
        <v>230</v>
      </c>
      <c r="AT1154" s="143" t="s">
        <v>141</v>
      </c>
      <c r="AU1154" s="143" t="s">
        <v>84</v>
      </c>
      <c r="AY1154" s="17" t="s">
        <v>139</v>
      </c>
      <c r="BE1154" s="144">
        <f>IF(N1154="základní",J1154,0)</f>
        <v>0</v>
      </c>
      <c r="BF1154" s="144">
        <f>IF(N1154="snížená",J1154,0)</f>
        <v>0</v>
      </c>
      <c r="BG1154" s="144">
        <f>IF(N1154="zákl. přenesená",J1154,0)</f>
        <v>0</v>
      </c>
      <c r="BH1154" s="144">
        <f>IF(N1154="sníž. přenesená",J1154,0)</f>
        <v>0</v>
      </c>
      <c r="BI1154" s="144">
        <f>IF(N1154="nulová",J1154,0)</f>
        <v>0</v>
      </c>
      <c r="BJ1154" s="17" t="s">
        <v>82</v>
      </c>
      <c r="BK1154" s="144">
        <f>ROUND(I1154*H1154,2)</f>
        <v>0</v>
      </c>
      <c r="BL1154" s="17" t="s">
        <v>230</v>
      </c>
      <c r="BM1154" s="143" t="s">
        <v>1261</v>
      </c>
    </row>
    <row r="1155" spans="2:65" s="11" customFormat="1" ht="22.9" customHeight="1">
      <c r="B1155" s="120"/>
      <c r="D1155" s="121" t="s">
        <v>73</v>
      </c>
      <c r="E1155" s="130" t="s">
        <v>1262</v>
      </c>
      <c r="F1155" s="130" t="s">
        <v>1263</v>
      </c>
      <c r="I1155" s="123"/>
      <c r="J1155" s="131">
        <f>BK1155</f>
        <v>0</v>
      </c>
      <c r="L1155" s="120"/>
      <c r="M1155" s="125"/>
      <c r="P1155" s="126">
        <f>SUM(P1156:P1187)</f>
        <v>0</v>
      </c>
      <c r="R1155" s="126">
        <f>SUM(R1156:R1187)</f>
        <v>4.9477099999999996E-2</v>
      </c>
      <c r="T1155" s="127">
        <f>SUM(T1156:T1187)</f>
        <v>0</v>
      </c>
      <c r="AR1155" s="121" t="s">
        <v>84</v>
      </c>
      <c r="AT1155" s="128" t="s">
        <v>73</v>
      </c>
      <c r="AU1155" s="128" t="s">
        <v>82</v>
      </c>
      <c r="AY1155" s="121" t="s">
        <v>139</v>
      </c>
      <c r="BK1155" s="129">
        <f>SUM(BK1156:BK1187)</f>
        <v>0</v>
      </c>
    </row>
    <row r="1156" spans="2:65" s="1" customFormat="1" ht="24.2" customHeight="1">
      <c r="B1156" s="32"/>
      <c r="C1156" s="132" t="s">
        <v>1264</v>
      </c>
      <c r="D1156" s="132" t="s">
        <v>141</v>
      </c>
      <c r="E1156" s="133" t="s">
        <v>1265</v>
      </c>
      <c r="F1156" s="134" t="s">
        <v>1266</v>
      </c>
      <c r="G1156" s="135" t="s">
        <v>144</v>
      </c>
      <c r="H1156" s="136">
        <v>81.11</v>
      </c>
      <c r="I1156" s="137"/>
      <c r="J1156" s="138">
        <f>ROUND(I1156*H1156,2)</f>
        <v>0</v>
      </c>
      <c r="K1156" s="134" t="s">
        <v>145</v>
      </c>
      <c r="L1156" s="32"/>
      <c r="M1156" s="139" t="s">
        <v>1</v>
      </c>
      <c r="N1156" s="140" t="s">
        <v>39</v>
      </c>
      <c r="P1156" s="141">
        <f>O1156*H1156</f>
        <v>0</v>
      </c>
      <c r="Q1156" s="141">
        <v>2.0000000000000001E-4</v>
      </c>
      <c r="R1156" s="141">
        <f>Q1156*H1156</f>
        <v>1.6222E-2</v>
      </c>
      <c r="S1156" s="141">
        <v>0</v>
      </c>
      <c r="T1156" s="142">
        <f>S1156*H1156</f>
        <v>0</v>
      </c>
      <c r="AR1156" s="143" t="s">
        <v>230</v>
      </c>
      <c r="AT1156" s="143" t="s">
        <v>141</v>
      </c>
      <c r="AU1156" s="143" t="s">
        <v>84</v>
      </c>
      <c r="AY1156" s="17" t="s">
        <v>139</v>
      </c>
      <c r="BE1156" s="144">
        <f>IF(N1156="základní",J1156,0)</f>
        <v>0</v>
      </c>
      <c r="BF1156" s="144">
        <f>IF(N1156="snížená",J1156,0)</f>
        <v>0</v>
      </c>
      <c r="BG1156" s="144">
        <f>IF(N1156="zákl. přenesená",J1156,0)</f>
        <v>0</v>
      </c>
      <c r="BH1156" s="144">
        <f>IF(N1156="sníž. přenesená",J1156,0)</f>
        <v>0</v>
      </c>
      <c r="BI1156" s="144">
        <f>IF(N1156="nulová",J1156,0)</f>
        <v>0</v>
      </c>
      <c r="BJ1156" s="17" t="s">
        <v>82</v>
      </c>
      <c r="BK1156" s="144">
        <f>ROUND(I1156*H1156,2)</f>
        <v>0</v>
      </c>
      <c r="BL1156" s="17" t="s">
        <v>230</v>
      </c>
      <c r="BM1156" s="143" t="s">
        <v>1267</v>
      </c>
    </row>
    <row r="1157" spans="2:65" s="12" customFormat="1" ht="22.5">
      <c r="B1157" s="145"/>
      <c r="D1157" s="146" t="s">
        <v>148</v>
      </c>
      <c r="E1157" s="147" t="s">
        <v>1</v>
      </c>
      <c r="F1157" s="148" t="s">
        <v>1268</v>
      </c>
      <c r="H1157" s="147" t="s">
        <v>1</v>
      </c>
      <c r="I1157" s="149"/>
      <c r="L1157" s="145"/>
      <c r="M1157" s="150"/>
      <c r="T1157" s="151"/>
      <c r="AT1157" s="147" t="s">
        <v>148</v>
      </c>
      <c r="AU1157" s="147" t="s">
        <v>84</v>
      </c>
      <c r="AV1157" s="12" t="s">
        <v>82</v>
      </c>
      <c r="AW1157" s="12" t="s">
        <v>31</v>
      </c>
      <c r="AX1157" s="12" t="s">
        <v>74</v>
      </c>
      <c r="AY1157" s="147" t="s">
        <v>139</v>
      </c>
    </row>
    <row r="1158" spans="2:65" s="13" customFormat="1">
      <c r="B1158" s="152"/>
      <c r="D1158" s="146" t="s">
        <v>148</v>
      </c>
      <c r="E1158" s="153" t="s">
        <v>1</v>
      </c>
      <c r="F1158" s="154" t="s">
        <v>556</v>
      </c>
      <c r="H1158" s="155">
        <v>81.11</v>
      </c>
      <c r="I1158" s="156"/>
      <c r="L1158" s="152"/>
      <c r="M1158" s="157"/>
      <c r="T1158" s="158"/>
      <c r="AT1158" s="153" t="s">
        <v>148</v>
      </c>
      <c r="AU1158" s="153" t="s">
        <v>84</v>
      </c>
      <c r="AV1158" s="13" t="s">
        <v>84</v>
      </c>
      <c r="AW1158" s="13" t="s">
        <v>31</v>
      </c>
      <c r="AX1158" s="13" t="s">
        <v>82</v>
      </c>
      <c r="AY1158" s="153" t="s">
        <v>139</v>
      </c>
    </row>
    <row r="1159" spans="2:65" s="1" customFormat="1" ht="24.2" customHeight="1">
      <c r="B1159" s="32"/>
      <c r="C1159" s="132" t="s">
        <v>1269</v>
      </c>
      <c r="D1159" s="132" t="s">
        <v>141</v>
      </c>
      <c r="E1159" s="133" t="s">
        <v>1270</v>
      </c>
      <c r="F1159" s="134" t="s">
        <v>1268</v>
      </c>
      <c r="G1159" s="135" t="s">
        <v>144</v>
      </c>
      <c r="H1159" s="136">
        <v>81.11</v>
      </c>
      <c r="I1159" s="137"/>
      <c r="J1159" s="138">
        <f>ROUND(I1159*H1159,2)</f>
        <v>0</v>
      </c>
      <c r="K1159" s="134" t="s">
        <v>145</v>
      </c>
      <c r="L1159" s="32"/>
      <c r="M1159" s="139" t="s">
        <v>1</v>
      </c>
      <c r="N1159" s="140" t="s">
        <v>39</v>
      </c>
      <c r="P1159" s="141">
        <f>O1159*H1159</f>
        <v>0</v>
      </c>
      <c r="Q1159" s="141">
        <v>4.0999999999999999E-4</v>
      </c>
      <c r="R1159" s="141">
        <f>Q1159*H1159</f>
        <v>3.3255099999999996E-2</v>
      </c>
      <c r="S1159" s="141">
        <v>0</v>
      </c>
      <c r="T1159" s="142">
        <f>S1159*H1159</f>
        <v>0</v>
      </c>
      <c r="AR1159" s="143" t="s">
        <v>230</v>
      </c>
      <c r="AT1159" s="143" t="s">
        <v>141</v>
      </c>
      <c r="AU1159" s="143" t="s">
        <v>84</v>
      </c>
      <c r="AY1159" s="17" t="s">
        <v>139</v>
      </c>
      <c r="BE1159" s="144">
        <f>IF(N1159="základní",J1159,0)</f>
        <v>0</v>
      </c>
      <c r="BF1159" s="144">
        <f>IF(N1159="snížená",J1159,0)</f>
        <v>0</v>
      </c>
      <c r="BG1159" s="144">
        <f>IF(N1159="zákl. přenesená",J1159,0)</f>
        <v>0</v>
      </c>
      <c r="BH1159" s="144">
        <f>IF(N1159="sníž. přenesená",J1159,0)</f>
        <v>0</v>
      </c>
      <c r="BI1159" s="144">
        <f>IF(N1159="nulová",J1159,0)</f>
        <v>0</v>
      </c>
      <c r="BJ1159" s="17" t="s">
        <v>82</v>
      </c>
      <c r="BK1159" s="144">
        <f>ROUND(I1159*H1159,2)</f>
        <v>0</v>
      </c>
      <c r="BL1159" s="17" t="s">
        <v>230</v>
      </c>
      <c r="BM1159" s="143" t="s">
        <v>1271</v>
      </c>
    </row>
    <row r="1160" spans="2:65" s="12" customFormat="1">
      <c r="B1160" s="145"/>
      <c r="D1160" s="146" t="s">
        <v>148</v>
      </c>
      <c r="E1160" s="147" t="s">
        <v>1</v>
      </c>
      <c r="F1160" s="148" t="s">
        <v>560</v>
      </c>
      <c r="H1160" s="147" t="s">
        <v>1</v>
      </c>
      <c r="I1160" s="149"/>
      <c r="L1160" s="145"/>
      <c r="M1160" s="150"/>
      <c r="T1160" s="151"/>
      <c r="AT1160" s="147" t="s">
        <v>148</v>
      </c>
      <c r="AU1160" s="147" t="s">
        <v>84</v>
      </c>
      <c r="AV1160" s="12" t="s">
        <v>82</v>
      </c>
      <c r="AW1160" s="12" t="s">
        <v>31</v>
      </c>
      <c r="AX1160" s="12" t="s">
        <v>74</v>
      </c>
      <c r="AY1160" s="147" t="s">
        <v>139</v>
      </c>
    </row>
    <row r="1161" spans="2:65" s="13" customFormat="1">
      <c r="B1161" s="152"/>
      <c r="D1161" s="146" t="s">
        <v>148</v>
      </c>
      <c r="E1161" s="153" t="s">
        <v>1</v>
      </c>
      <c r="F1161" s="154" t="s">
        <v>561</v>
      </c>
      <c r="H1161" s="155">
        <v>32.200000000000003</v>
      </c>
      <c r="I1161" s="156"/>
      <c r="L1161" s="152"/>
      <c r="M1161" s="157"/>
      <c r="T1161" s="158"/>
      <c r="AT1161" s="153" t="s">
        <v>148</v>
      </c>
      <c r="AU1161" s="153" t="s">
        <v>84</v>
      </c>
      <c r="AV1161" s="13" t="s">
        <v>84</v>
      </c>
      <c r="AW1161" s="13" t="s">
        <v>31</v>
      </c>
      <c r="AX1161" s="13" t="s">
        <v>74</v>
      </c>
      <c r="AY1161" s="153" t="s">
        <v>139</v>
      </c>
    </row>
    <row r="1162" spans="2:65" s="13" customFormat="1">
      <c r="B1162" s="152"/>
      <c r="D1162" s="146" t="s">
        <v>148</v>
      </c>
      <c r="E1162" s="153" t="s">
        <v>1</v>
      </c>
      <c r="F1162" s="154" t="s">
        <v>466</v>
      </c>
      <c r="H1162" s="155">
        <v>0.32</v>
      </c>
      <c r="I1162" s="156"/>
      <c r="L1162" s="152"/>
      <c r="M1162" s="157"/>
      <c r="T1162" s="158"/>
      <c r="AT1162" s="153" t="s">
        <v>148</v>
      </c>
      <c r="AU1162" s="153" t="s">
        <v>84</v>
      </c>
      <c r="AV1162" s="13" t="s">
        <v>84</v>
      </c>
      <c r="AW1162" s="13" t="s">
        <v>31</v>
      </c>
      <c r="AX1162" s="13" t="s">
        <v>74</v>
      </c>
      <c r="AY1162" s="153" t="s">
        <v>139</v>
      </c>
    </row>
    <row r="1163" spans="2:65" s="13" customFormat="1">
      <c r="B1163" s="152"/>
      <c r="D1163" s="146" t="s">
        <v>148</v>
      </c>
      <c r="E1163" s="153" t="s">
        <v>1</v>
      </c>
      <c r="F1163" s="154" t="s">
        <v>562</v>
      </c>
      <c r="H1163" s="155">
        <v>1.2350000000000001</v>
      </c>
      <c r="I1163" s="156"/>
      <c r="L1163" s="152"/>
      <c r="M1163" s="157"/>
      <c r="T1163" s="158"/>
      <c r="AT1163" s="153" t="s">
        <v>148</v>
      </c>
      <c r="AU1163" s="153" t="s">
        <v>84</v>
      </c>
      <c r="AV1163" s="13" t="s">
        <v>84</v>
      </c>
      <c r="AW1163" s="13" t="s">
        <v>31</v>
      </c>
      <c r="AX1163" s="13" t="s">
        <v>74</v>
      </c>
      <c r="AY1163" s="153" t="s">
        <v>139</v>
      </c>
    </row>
    <row r="1164" spans="2:65" s="13" customFormat="1">
      <c r="B1164" s="152"/>
      <c r="D1164" s="146" t="s">
        <v>148</v>
      </c>
      <c r="E1164" s="153" t="s">
        <v>1</v>
      </c>
      <c r="F1164" s="154" t="s">
        <v>467</v>
      </c>
      <c r="H1164" s="155">
        <v>0.374</v>
      </c>
      <c r="I1164" s="156"/>
      <c r="L1164" s="152"/>
      <c r="M1164" s="157"/>
      <c r="T1164" s="158"/>
      <c r="AT1164" s="153" t="s">
        <v>148</v>
      </c>
      <c r="AU1164" s="153" t="s">
        <v>84</v>
      </c>
      <c r="AV1164" s="13" t="s">
        <v>84</v>
      </c>
      <c r="AW1164" s="13" t="s">
        <v>31</v>
      </c>
      <c r="AX1164" s="13" t="s">
        <v>74</v>
      </c>
      <c r="AY1164" s="153" t="s">
        <v>139</v>
      </c>
    </row>
    <row r="1165" spans="2:65" s="13" customFormat="1">
      <c r="B1165" s="152"/>
      <c r="D1165" s="146" t="s">
        <v>148</v>
      </c>
      <c r="E1165" s="153" t="s">
        <v>1</v>
      </c>
      <c r="F1165" s="154" t="s">
        <v>473</v>
      </c>
      <c r="H1165" s="155">
        <v>0.39600000000000002</v>
      </c>
      <c r="I1165" s="156"/>
      <c r="L1165" s="152"/>
      <c r="M1165" s="157"/>
      <c r="T1165" s="158"/>
      <c r="AT1165" s="153" t="s">
        <v>148</v>
      </c>
      <c r="AU1165" s="153" t="s">
        <v>84</v>
      </c>
      <c r="AV1165" s="13" t="s">
        <v>84</v>
      </c>
      <c r="AW1165" s="13" t="s">
        <v>31</v>
      </c>
      <c r="AX1165" s="13" t="s">
        <v>74</v>
      </c>
      <c r="AY1165" s="153" t="s">
        <v>139</v>
      </c>
    </row>
    <row r="1166" spans="2:65" s="13" customFormat="1">
      <c r="B1166" s="152"/>
      <c r="D1166" s="146" t="s">
        <v>148</v>
      </c>
      <c r="E1166" s="153" t="s">
        <v>1</v>
      </c>
      <c r="F1166" s="154" t="s">
        <v>562</v>
      </c>
      <c r="H1166" s="155">
        <v>1.2350000000000001</v>
      </c>
      <c r="I1166" s="156"/>
      <c r="L1166" s="152"/>
      <c r="M1166" s="157"/>
      <c r="T1166" s="158"/>
      <c r="AT1166" s="153" t="s">
        <v>148</v>
      </c>
      <c r="AU1166" s="153" t="s">
        <v>84</v>
      </c>
      <c r="AV1166" s="13" t="s">
        <v>84</v>
      </c>
      <c r="AW1166" s="13" t="s">
        <v>31</v>
      </c>
      <c r="AX1166" s="13" t="s">
        <v>74</v>
      </c>
      <c r="AY1166" s="153" t="s">
        <v>139</v>
      </c>
    </row>
    <row r="1167" spans="2:65" s="13" customFormat="1">
      <c r="B1167" s="152"/>
      <c r="D1167" s="146" t="s">
        <v>148</v>
      </c>
      <c r="E1167" s="153" t="s">
        <v>1</v>
      </c>
      <c r="F1167" s="154" t="s">
        <v>463</v>
      </c>
      <c r="H1167" s="155">
        <v>-0.34799999999999998</v>
      </c>
      <c r="I1167" s="156"/>
      <c r="L1167" s="152"/>
      <c r="M1167" s="157"/>
      <c r="T1167" s="158"/>
      <c r="AT1167" s="153" t="s">
        <v>148</v>
      </c>
      <c r="AU1167" s="153" t="s">
        <v>84</v>
      </c>
      <c r="AV1167" s="13" t="s">
        <v>84</v>
      </c>
      <c r="AW1167" s="13" t="s">
        <v>31</v>
      </c>
      <c r="AX1167" s="13" t="s">
        <v>74</v>
      </c>
      <c r="AY1167" s="153" t="s">
        <v>139</v>
      </c>
    </row>
    <row r="1168" spans="2:65" s="13" customFormat="1">
      <c r="B1168" s="152"/>
      <c r="D1168" s="146" t="s">
        <v>148</v>
      </c>
      <c r="E1168" s="153" t="s">
        <v>1</v>
      </c>
      <c r="F1168" s="154" t="s">
        <v>563</v>
      </c>
      <c r="H1168" s="155">
        <v>-1.8180000000000001</v>
      </c>
      <c r="I1168" s="156"/>
      <c r="L1168" s="152"/>
      <c r="M1168" s="157"/>
      <c r="T1168" s="158"/>
      <c r="AT1168" s="153" t="s">
        <v>148</v>
      </c>
      <c r="AU1168" s="153" t="s">
        <v>84</v>
      </c>
      <c r="AV1168" s="13" t="s">
        <v>84</v>
      </c>
      <c r="AW1168" s="13" t="s">
        <v>31</v>
      </c>
      <c r="AX1168" s="13" t="s">
        <v>74</v>
      </c>
      <c r="AY1168" s="153" t="s">
        <v>139</v>
      </c>
    </row>
    <row r="1169" spans="2:51" s="13" customFormat="1">
      <c r="B1169" s="152"/>
      <c r="D1169" s="146" t="s">
        <v>148</v>
      </c>
      <c r="E1169" s="153" t="s">
        <v>1</v>
      </c>
      <c r="F1169" s="154" t="s">
        <v>465</v>
      </c>
      <c r="H1169" s="155">
        <v>-0.52500000000000002</v>
      </c>
      <c r="I1169" s="156"/>
      <c r="L1169" s="152"/>
      <c r="M1169" s="157"/>
      <c r="T1169" s="158"/>
      <c r="AT1169" s="153" t="s">
        <v>148</v>
      </c>
      <c r="AU1169" s="153" t="s">
        <v>84</v>
      </c>
      <c r="AV1169" s="13" t="s">
        <v>84</v>
      </c>
      <c r="AW1169" s="13" t="s">
        <v>31</v>
      </c>
      <c r="AX1169" s="13" t="s">
        <v>74</v>
      </c>
      <c r="AY1169" s="153" t="s">
        <v>139</v>
      </c>
    </row>
    <row r="1170" spans="2:51" s="13" customFormat="1">
      <c r="B1170" s="152"/>
      <c r="D1170" s="146" t="s">
        <v>148</v>
      </c>
      <c r="E1170" s="153" t="s">
        <v>1</v>
      </c>
      <c r="F1170" s="154" t="s">
        <v>474</v>
      </c>
      <c r="H1170" s="155">
        <v>-0.6</v>
      </c>
      <c r="I1170" s="156"/>
      <c r="L1170" s="152"/>
      <c r="M1170" s="157"/>
      <c r="T1170" s="158"/>
      <c r="AT1170" s="153" t="s">
        <v>148</v>
      </c>
      <c r="AU1170" s="153" t="s">
        <v>84</v>
      </c>
      <c r="AV1170" s="13" t="s">
        <v>84</v>
      </c>
      <c r="AW1170" s="13" t="s">
        <v>31</v>
      </c>
      <c r="AX1170" s="13" t="s">
        <v>74</v>
      </c>
      <c r="AY1170" s="153" t="s">
        <v>139</v>
      </c>
    </row>
    <row r="1171" spans="2:51" s="13" customFormat="1">
      <c r="B1171" s="152"/>
      <c r="D1171" s="146" t="s">
        <v>148</v>
      </c>
      <c r="E1171" s="153" t="s">
        <v>1</v>
      </c>
      <c r="F1171" s="154" t="s">
        <v>563</v>
      </c>
      <c r="H1171" s="155">
        <v>-1.8180000000000001</v>
      </c>
      <c r="I1171" s="156"/>
      <c r="L1171" s="152"/>
      <c r="M1171" s="157"/>
      <c r="T1171" s="158"/>
      <c r="AT1171" s="153" t="s">
        <v>148</v>
      </c>
      <c r="AU1171" s="153" t="s">
        <v>84</v>
      </c>
      <c r="AV1171" s="13" t="s">
        <v>84</v>
      </c>
      <c r="AW1171" s="13" t="s">
        <v>31</v>
      </c>
      <c r="AX1171" s="13" t="s">
        <v>74</v>
      </c>
      <c r="AY1171" s="153" t="s">
        <v>139</v>
      </c>
    </row>
    <row r="1172" spans="2:51" s="12" customFormat="1">
      <c r="B1172" s="145"/>
      <c r="D1172" s="146" t="s">
        <v>148</v>
      </c>
      <c r="E1172" s="147" t="s">
        <v>1</v>
      </c>
      <c r="F1172" s="148" t="s">
        <v>564</v>
      </c>
      <c r="H1172" s="147" t="s">
        <v>1</v>
      </c>
      <c r="I1172" s="149"/>
      <c r="L1172" s="145"/>
      <c r="M1172" s="150"/>
      <c r="T1172" s="151"/>
      <c r="AT1172" s="147" t="s">
        <v>148</v>
      </c>
      <c r="AU1172" s="147" t="s">
        <v>84</v>
      </c>
      <c r="AV1172" s="12" t="s">
        <v>82</v>
      </c>
      <c r="AW1172" s="12" t="s">
        <v>31</v>
      </c>
      <c r="AX1172" s="12" t="s">
        <v>74</v>
      </c>
      <c r="AY1172" s="147" t="s">
        <v>139</v>
      </c>
    </row>
    <row r="1173" spans="2:51" s="13" customFormat="1">
      <c r="B1173" s="152"/>
      <c r="D1173" s="146" t="s">
        <v>148</v>
      </c>
      <c r="E1173" s="153" t="s">
        <v>1</v>
      </c>
      <c r="F1173" s="154" t="s">
        <v>565</v>
      </c>
      <c r="H1173" s="155">
        <v>52.2</v>
      </c>
      <c r="I1173" s="156"/>
      <c r="L1173" s="152"/>
      <c r="M1173" s="157"/>
      <c r="T1173" s="158"/>
      <c r="AT1173" s="153" t="s">
        <v>148</v>
      </c>
      <c r="AU1173" s="153" t="s">
        <v>84</v>
      </c>
      <c r="AV1173" s="13" t="s">
        <v>84</v>
      </c>
      <c r="AW1173" s="13" t="s">
        <v>31</v>
      </c>
      <c r="AX1173" s="13" t="s">
        <v>74</v>
      </c>
      <c r="AY1173" s="153" t="s">
        <v>139</v>
      </c>
    </row>
    <row r="1174" spans="2:51" s="13" customFormat="1">
      <c r="B1174" s="152"/>
      <c r="D1174" s="146" t="s">
        <v>148</v>
      </c>
      <c r="E1174" s="153" t="s">
        <v>1</v>
      </c>
      <c r="F1174" s="154" t="s">
        <v>566</v>
      </c>
      <c r="H1174" s="155">
        <v>1.4630000000000001</v>
      </c>
      <c r="I1174" s="156"/>
      <c r="L1174" s="152"/>
      <c r="M1174" s="157"/>
      <c r="T1174" s="158"/>
      <c r="AT1174" s="153" t="s">
        <v>148</v>
      </c>
      <c r="AU1174" s="153" t="s">
        <v>84</v>
      </c>
      <c r="AV1174" s="13" t="s">
        <v>84</v>
      </c>
      <c r="AW1174" s="13" t="s">
        <v>31</v>
      </c>
      <c r="AX1174" s="13" t="s">
        <v>74</v>
      </c>
      <c r="AY1174" s="153" t="s">
        <v>139</v>
      </c>
    </row>
    <row r="1175" spans="2:51" s="13" customFormat="1">
      <c r="B1175" s="152"/>
      <c r="D1175" s="146" t="s">
        <v>148</v>
      </c>
      <c r="E1175" s="153" t="s">
        <v>1</v>
      </c>
      <c r="F1175" s="154" t="s">
        <v>566</v>
      </c>
      <c r="H1175" s="155">
        <v>1.4630000000000001</v>
      </c>
      <c r="I1175" s="156"/>
      <c r="L1175" s="152"/>
      <c r="M1175" s="157"/>
      <c r="T1175" s="158"/>
      <c r="AT1175" s="153" t="s">
        <v>148</v>
      </c>
      <c r="AU1175" s="153" t="s">
        <v>84</v>
      </c>
      <c r="AV1175" s="13" t="s">
        <v>84</v>
      </c>
      <c r="AW1175" s="13" t="s">
        <v>31</v>
      </c>
      <c r="AX1175" s="13" t="s">
        <v>74</v>
      </c>
      <c r="AY1175" s="153" t="s">
        <v>139</v>
      </c>
    </row>
    <row r="1176" spans="2:51" s="13" customFormat="1">
      <c r="B1176" s="152"/>
      <c r="D1176" s="146" t="s">
        <v>148</v>
      </c>
      <c r="E1176" s="153" t="s">
        <v>1</v>
      </c>
      <c r="F1176" s="154" t="s">
        <v>567</v>
      </c>
      <c r="H1176" s="155">
        <v>0.17699999999999999</v>
      </c>
      <c r="I1176" s="156"/>
      <c r="L1176" s="152"/>
      <c r="M1176" s="157"/>
      <c r="T1176" s="158"/>
      <c r="AT1176" s="153" t="s">
        <v>148</v>
      </c>
      <c r="AU1176" s="153" t="s">
        <v>84</v>
      </c>
      <c r="AV1176" s="13" t="s">
        <v>84</v>
      </c>
      <c r="AW1176" s="13" t="s">
        <v>31</v>
      </c>
      <c r="AX1176" s="13" t="s">
        <v>74</v>
      </c>
      <c r="AY1176" s="153" t="s">
        <v>139</v>
      </c>
    </row>
    <row r="1177" spans="2:51" s="13" customFormat="1">
      <c r="B1177" s="152"/>
      <c r="D1177" s="146" t="s">
        <v>148</v>
      </c>
      <c r="E1177" s="153" t="s">
        <v>1</v>
      </c>
      <c r="F1177" s="154" t="s">
        <v>568</v>
      </c>
      <c r="H1177" s="155">
        <v>1.248</v>
      </c>
      <c r="I1177" s="156"/>
      <c r="L1177" s="152"/>
      <c r="M1177" s="157"/>
      <c r="T1177" s="158"/>
      <c r="AT1177" s="153" t="s">
        <v>148</v>
      </c>
      <c r="AU1177" s="153" t="s">
        <v>84</v>
      </c>
      <c r="AV1177" s="13" t="s">
        <v>84</v>
      </c>
      <c r="AW1177" s="13" t="s">
        <v>31</v>
      </c>
      <c r="AX1177" s="13" t="s">
        <v>74</v>
      </c>
      <c r="AY1177" s="153" t="s">
        <v>139</v>
      </c>
    </row>
    <row r="1178" spans="2:51" s="13" customFormat="1">
      <c r="B1178" s="152"/>
      <c r="D1178" s="146" t="s">
        <v>148</v>
      </c>
      <c r="E1178" s="153" t="s">
        <v>1</v>
      </c>
      <c r="F1178" s="154" t="s">
        <v>466</v>
      </c>
      <c r="H1178" s="155">
        <v>0.32</v>
      </c>
      <c r="I1178" s="156"/>
      <c r="L1178" s="152"/>
      <c r="M1178" s="157"/>
      <c r="T1178" s="158"/>
      <c r="AT1178" s="153" t="s">
        <v>148</v>
      </c>
      <c r="AU1178" s="153" t="s">
        <v>84</v>
      </c>
      <c r="AV1178" s="13" t="s">
        <v>84</v>
      </c>
      <c r="AW1178" s="13" t="s">
        <v>31</v>
      </c>
      <c r="AX1178" s="13" t="s">
        <v>74</v>
      </c>
      <c r="AY1178" s="153" t="s">
        <v>139</v>
      </c>
    </row>
    <row r="1179" spans="2:51" s="13" customFormat="1">
      <c r="B1179" s="152"/>
      <c r="D1179" s="146" t="s">
        <v>148</v>
      </c>
      <c r="E1179" s="153" t="s">
        <v>1</v>
      </c>
      <c r="F1179" s="154" t="s">
        <v>566</v>
      </c>
      <c r="H1179" s="155">
        <v>1.4630000000000001</v>
      </c>
      <c r="I1179" s="156"/>
      <c r="L1179" s="152"/>
      <c r="M1179" s="157"/>
      <c r="T1179" s="158"/>
      <c r="AT1179" s="153" t="s">
        <v>148</v>
      </c>
      <c r="AU1179" s="153" t="s">
        <v>84</v>
      </c>
      <c r="AV1179" s="13" t="s">
        <v>84</v>
      </c>
      <c r="AW1179" s="13" t="s">
        <v>31</v>
      </c>
      <c r="AX1179" s="13" t="s">
        <v>74</v>
      </c>
      <c r="AY1179" s="153" t="s">
        <v>139</v>
      </c>
    </row>
    <row r="1180" spans="2:51" s="13" customFormat="1">
      <c r="B1180" s="152"/>
      <c r="D1180" s="146" t="s">
        <v>148</v>
      </c>
      <c r="E1180" s="153" t="s">
        <v>1</v>
      </c>
      <c r="F1180" s="154" t="s">
        <v>483</v>
      </c>
      <c r="H1180" s="155">
        <v>0.53600000000000003</v>
      </c>
      <c r="I1180" s="156"/>
      <c r="L1180" s="152"/>
      <c r="M1180" s="157"/>
      <c r="T1180" s="158"/>
      <c r="AT1180" s="153" t="s">
        <v>148</v>
      </c>
      <c r="AU1180" s="153" t="s">
        <v>84</v>
      </c>
      <c r="AV1180" s="13" t="s">
        <v>84</v>
      </c>
      <c r="AW1180" s="13" t="s">
        <v>31</v>
      </c>
      <c r="AX1180" s="13" t="s">
        <v>74</v>
      </c>
      <c r="AY1180" s="153" t="s">
        <v>139</v>
      </c>
    </row>
    <row r="1181" spans="2:51" s="13" customFormat="1">
      <c r="B1181" s="152"/>
      <c r="D1181" s="146" t="s">
        <v>148</v>
      </c>
      <c r="E1181" s="153" t="s">
        <v>1</v>
      </c>
      <c r="F1181" s="154" t="s">
        <v>485</v>
      </c>
      <c r="H1181" s="155">
        <v>-0.69599999999999995</v>
      </c>
      <c r="I1181" s="156"/>
      <c r="L1181" s="152"/>
      <c r="M1181" s="157"/>
      <c r="T1181" s="158"/>
      <c r="AT1181" s="153" t="s">
        <v>148</v>
      </c>
      <c r="AU1181" s="153" t="s">
        <v>84</v>
      </c>
      <c r="AV1181" s="13" t="s">
        <v>84</v>
      </c>
      <c r="AW1181" s="13" t="s">
        <v>31</v>
      </c>
      <c r="AX1181" s="13" t="s">
        <v>74</v>
      </c>
      <c r="AY1181" s="153" t="s">
        <v>139</v>
      </c>
    </row>
    <row r="1182" spans="2:51" s="13" customFormat="1">
      <c r="B1182" s="152"/>
      <c r="D1182" s="146" t="s">
        <v>148</v>
      </c>
      <c r="E1182" s="153" t="s">
        <v>1</v>
      </c>
      <c r="F1182" s="154" t="s">
        <v>569</v>
      </c>
      <c r="H1182" s="155">
        <v>-1.7</v>
      </c>
      <c r="I1182" s="156"/>
      <c r="L1182" s="152"/>
      <c r="M1182" s="157"/>
      <c r="T1182" s="158"/>
      <c r="AT1182" s="153" t="s">
        <v>148</v>
      </c>
      <c r="AU1182" s="153" t="s">
        <v>84</v>
      </c>
      <c r="AV1182" s="13" t="s">
        <v>84</v>
      </c>
      <c r="AW1182" s="13" t="s">
        <v>31</v>
      </c>
      <c r="AX1182" s="13" t="s">
        <v>74</v>
      </c>
      <c r="AY1182" s="153" t="s">
        <v>139</v>
      </c>
    </row>
    <row r="1183" spans="2:51" s="13" customFormat="1">
      <c r="B1183" s="152"/>
      <c r="D1183" s="146" t="s">
        <v>148</v>
      </c>
      <c r="E1183" s="153" t="s">
        <v>1</v>
      </c>
      <c r="F1183" s="154" t="s">
        <v>463</v>
      </c>
      <c r="H1183" s="155">
        <v>-0.34799999999999998</v>
      </c>
      <c r="I1183" s="156"/>
      <c r="L1183" s="152"/>
      <c r="M1183" s="157"/>
      <c r="T1183" s="158"/>
      <c r="AT1183" s="153" t="s">
        <v>148</v>
      </c>
      <c r="AU1183" s="153" t="s">
        <v>84</v>
      </c>
      <c r="AV1183" s="13" t="s">
        <v>84</v>
      </c>
      <c r="AW1183" s="13" t="s">
        <v>31</v>
      </c>
      <c r="AX1183" s="13" t="s">
        <v>74</v>
      </c>
      <c r="AY1183" s="153" t="s">
        <v>139</v>
      </c>
    </row>
    <row r="1184" spans="2:51" s="13" customFormat="1">
      <c r="B1184" s="152"/>
      <c r="D1184" s="146" t="s">
        <v>148</v>
      </c>
      <c r="E1184" s="153" t="s">
        <v>1</v>
      </c>
      <c r="F1184" s="154" t="s">
        <v>570</v>
      </c>
      <c r="H1184" s="155">
        <v>-1.919</v>
      </c>
      <c r="I1184" s="156"/>
      <c r="L1184" s="152"/>
      <c r="M1184" s="157"/>
      <c r="T1184" s="158"/>
      <c r="AT1184" s="153" t="s">
        <v>148</v>
      </c>
      <c r="AU1184" s="153" t="s">
        <v>84</v>
      </c>
      <c r="AV1184" s="13" t="s">
        <v>84</v>
      </c>
      <c r="AW1184" s="13" t="s">
        <v>31</v>
      </c>
      <c r="AX1184" s="13" t="s">
        <v>74</v>
      </c>
      <c r="AY1184" s="153" t="s">
        <v>139</v>
      </c>
    </row>
    <row r="1185" spans="2:65" s="13" customFormat="1">
      <c r="B1185" s="152"/>
      <c r="D1185" s="146" t="s">
        <v>148</v>
      </c>
      <c r="E1185" s="153" t="s">
        <v>1</v>
      </c>
      <c r="F1185" s="154" t="s">
        <v>463</v>
      </c>
      <c r="H1185" s="155">
        <v>-0.34799999999999998</v>
      </c>
      <c r="I1185" s="156"/>
      <c r="L1185" s="152"/>
      <c r="M1185" s="157"/>
      <c r="T1185" s="158"/>
      <c r="AT1185" s="153" t="s">
        <v>148</v>
      </c>
      <c r="AU1185" s="153" t="s">
        <v>84</v>
      </c>
      <c r="AV1185" s="13" t="s">
        <v>84</v>
      </c>
      <c r="AW1185" s="13" t="s">
        <v>31</v>
      </c>
      <c r="AX1185" s="13" t="s">
        <v>74</v>
      </c>
      <c r="AY1185" s="153" t="s">
        <v>139</v>
      </c>
    </row>
    <row r="1186" spans="2:65" s="13" customFormat="1">
      <c r="B1186" s="152"/>
      <c r="D1186" s="146" t="s">
        <v>148</v>
      </c>
      <c r="E1186" s="153" t="s">
        <v>1</v>
      </c>
      <c r="F1186" s="154" t="s">
        <v>571</v>
      </c>
      <c r="H1186" s="155">
        <v>-3.4</v>
      </c>
      <c r="I1186" s="156"/>
      <c r="L1186" s="152"/>
      <c r="M1186" s="157"/>
      <c r="T1186" s="158"/>
      <c r="AT1186" s="153" t="s">
        <v>148</v>
      </c>
      <c r="AU1186" s="153" t="s">
        <v>84</v>
      </c>
      <c r="AV1186" s="13" t="s">
        <v>84</v>
      </c>
      <c r="AW1186" s="13" t="s">
        <v>31</v>
      </c>
      <c r="AX1186" s="13" t="s">
        <v>74</v>
      </c>
      <c r="AY1186" s="153" t="s">
        <v>139</v>
      </c>
    </row>
    <row r="1187" spans="2:65" s="14" customFormat="1">
      <c r="B1187" s="159"/>
      <c r="D1187" s="146" t="s">
        <v>148</v>
      </c>
      <c r="E1187" s="160" t="s">
        <v>1</v>
      </c>
      <c r="F1187" s="161" t="s">
        <v>170</v>
      </c>
      <c r="H1187" s="162">
        <v>81.11</v>
      </c>
      <c r="I1187" s="163"/>
      <c r="L1187" s="159"/>
      <c r="M1187" s="164"/>
      <c r="T1187" s="165"/>
      <c r="AT1187" s="160" t="s">
        <v>148</v>
      </c>
      <c r="AU1187" s="160" t="s">
        <v>84</v>
      </c>
      <c r="AV1187" s="14" t="s">
        <v>146</v>
      </c>
      <c r="AW1187" s="14" t="s">
        <v>31</v>
      </c>
      <c r="AX1187" s="14" t="s">
        <v>82</v>
      </c>
      <c r="AY1187" s="160" t="s">
        <v>139</v>
      </c>
    </row>
    <row r="1188" spans="2:65" s="11" customFormat="1" ht="22.9" customHeight="1">
      <c r="B1188" s="120"/>
      <c r="D1188" s="121" t="s">
        <v>73</v>
      </c>
      <c r="E1188" s="130" t="s">
        <v>1272</v>
      </c>
      <c r="F1188" s="130" t="s">
        <v>1273</v>
      </c>
      <c r="I1188" s="123"/>
      <c r="J1188" s="131">
        <f>BK1188</f>
        <v>0</v>
      </c>
      <c r="L1188" s="120"/>
      <c r="M1188" s="125"/>
      <c r="P1188" s="126">
        <f>SUM(P1189:P1246)</f>
        <v>0</v>
      </c>
      <c r="R1188" s="126">
        <f>SUM(R1189:R1246)</f>
        <v>0.14154593000000001</v>
      </c>
      <c r="T1188" s="127">
        <f>SUM(T1189:T1246)</f>
        <v>0</v>
      </c>
      <c r="AR1188" s="121" t="s">
        <v>84</v>
      </c>
      <c r="AT1188" s="128" t="s">
        <v>73</v>
      </c>
      <c r="AU1188" s="128" t="s">
        <v>82</v>
      </c>
      <c r="AY1188" s="121" t="s">
        <v>139</v>
      </c>
      <c r="BK1188" s="129">
        <f>SUM(BK1189:BK1246)</f>
        <v>0</v>
      </c>
    </row>
    <row r="1189" spans="2:65" s="1" customFormat="1" ht="24.2" customHeight="1">
      <c r="B1189" s="32"/>
      <c r="C1189" s="132" t="s">
        <v>1274</v>
      </c>
      <c r="D1189" s="132" t="s">
        <v>141</v>
      </c>
      <c r="E1189" s="133" t="s">
        <v>1275</v>
      </c>
      <c r="F1189" s="134" t="s">
        <v>1276</v>
      </c>
      <c r="G1189" s="135" t="s">
        <v>159</v>
      </c>
      <c r="H1189" s="136">
        <v>30</v>
      </c>
      <c r="I1189" s="137"/>
      <c r="J1189" s="138">
        <f>ROUND(I1189*H1189,2)</f>
        <v>0</v>
      </c>
      <c r="K1189" s="134" t="s">
        <v>145</v>
      </c>
      <c r="L1189" s="32"/>
      <c r="M1189" s="139" t="s">
        <v>1</v>
      </c>
      <c r="N1189" s="140" t="s">
        <v>39</v>
      </c>
      <c r="P1189" s="141">
        <f>O1189*H1189</f>
        <v>0</v>
      </c>
      <c r="Q1189" s="141">
        <v>1.0000000000000001E-5</v>
      </c>
      <c r="R1189" s="141">
        <f>Q1189*H1189</f>
        <v>3.0000000000000003E-4</v>
      </c>
      <c r="S1189" s="141">
        <v>0</v>
      </c>
      <c r="T1189" s="142">
        <f>S1189*H1189</f>
        <v>0</v>
      </c>
      <c r="AR1189" s="143" t="s">
        <v>230</v>
      </c>
      <c r="AT1189" s="143" t="s">
        <v>141</v>
      </c>
      <c r="AU1189" s="143" t="s">
        <v>84</v>
      </c>
      <c r="AY1189" s="17" t="s">
        <v>139</v>
      </c>
      <c r="BE1189" s="144">
        <f>IF(N1189="základní",J1189,0)</f>
        <v>0</v>
      </c>
      <c r="BF1189" s="144">
        <f>IF(N1189="snížená",J1189,0)</f>
        <v>0</v>
      </c>
      <c r="BG1189" s="144">
        <f>IF(N1189="zákl. přenesená",J1189,0)</f>
        <v>0</v>
      </c>
      <c r="BH1189" s="144">
        <f>IF(N1189="sníž. přenesená",J1189,0)</f>
        <v>0</v>
      </c>
      <c r="BI1189" s="144">
        <f>IF(N1189="nulová",J1189,0)</f>
        <v>0</v>
      </c>
      <c r="BJ1189" s="17" t="s">
        <v>82</v>
      </c>
      <c r="BK1189" s="144">
        <f>ROUND(I1189*H1189,2)</f>
        <v>0</v>
      </c>
      <c r="BL1189" s="17" t="s">
        <v>230</v>
      </c>
      <c r="BM1189" s="143" t="s">
        <v>1277</v>
      </c>
    </row>
    <row r="1190" spans="2:65" s="1" customFormat="1" ht="24.2" customHeight="1">
      <c r="B1190" s="32"/>
      <c r="C1190" s="132" t="s">
        <v>1278</v>
      </c>
      <c r="D1190" s="132" t="s">
        <v>141</v>
      </c>
      <c r="E1190" s="133" t="s">
        <v>1279</v>
      </c>
      <c r="F1190" s="134" t="s">
        <v>1280</v>
      </c>
      <c r="G1190" s="135" t="s">
        <v>144</v>
      </c>
      <c r="H1190" s="136">
        <v>288.25700000000001</v>
      </c>
      <c r="I1190" s="137"/>
      <c r="J1190" s="138">
        <f>ROUND(I1190*H1190,2)</f>
        <v>0</v>
      </c>
      <c r="K1190" s="134" t="s">
        <v>145</v>
      </c>
      <c r="L1190" s="32"/>
      <c r="M1190" s="139" t="s">
        <v>1</v>
      </c>
      <c r="N1190" s="140" t="s">
        <v>39</v>
      </c>
      <c r="P1190" s="141">
        <f>O1190*H1190</f>
        <v>0</v>
      </c>
      <c r="Q1190" s="141">
        <v>2.0000000000000001E-4</v>
      </c>
      <c r="R1190" s="141">
        <f>Q1190*H1190</f>
        <v>5.7651400000000005E-2</v>
      </c>
      <c r="S1190" s="141">
        <v>0</v>
      </c>
      <c r="T1190" s="142">
        <f>S1190*H1190</f>
        <v>0</v>
      </c>
      <c r="AR1190" s="143" t="s">
        <v>230</v>
      </c>
      <c r="AT1190" s="143" t="s">
        <v>141</v>
      </c>
      <c r="AU1190" s="143" t="s">
        <v>84</v>
      </c>
      <c r="AY1190" s="17" t="s">
        <v>139</v>
      </c>
      <c r="BE1190" s="144">
        <f>IF(N1190="základní",J1190,0)</f>
        <v>0</v>
      </c>
      <c r="BF1190" s="144">
        <f>IF(N1190="snížená",J1190,0)</f>
        <v>0</v>
      </c>
      <c r="BG1190" s="144">
        <f>IF(N1190="zákl. přenesená",J1190,0)</f>
        <v>0</v>
      </c>
      <c r="BH1190" s="144">
        <f>IF(N1190="sníž. přenesená",J1190,0)</f>
        <v>0</v>
      </c>
      <c r="BI1190" s="144">
        <f>IF(N1190="nulová",J1190,0)</f>
        <v>0</v>
      </c>
      <c r="BJ1190" s="17" t="s">
        <v>82</v>
      </c>
      <c r="BK1190" s="144">
        <f>ROUND(I1190*H1190,2)</f>
        <v>0</v>
      </c>
      <c r="BL1190" s="17" t="s">
        <v>230</v>
      </c>
      <c r="BM1190" s="143" t="s">
        <v>1281</v>
      </c>
    </row>
    <row r="1191" spans="2:65" s="1" customFormat="1" ht="24.2" customHeight="1">
      <c r="B1191" s="32"/>
      <c r="C1191" s="132" t="s">
        <v>1282</v>
      </c>
      <c r="D1191" s="132" t="s">
        <v>141</v>
      </c>
      <c r="E1191" s="133" t="s">
        <v>1283</v>
      </c>
      <c r="F1191" s="134" t="s">
        <v>1284</v>
      </c>
      <c r="G1191" s="135" t="s">
        <v>144</v>
      </c>
      <c r="H1191" s="136">
        <v>288.25700000000001</v>
      </c>
      <c r="I1191" s="137"/>
      <c r="J1191" s="138">
        <f>ROUND(I1191*H1191,2)</f>
        <v>0</v>
      </c>
      <c r="K1191" s="134" t="s">
        <v>145</v>
      </c>
      <c r="L1191" s="32"/>
      <c r="M1191" s="139" t="s">
        <v>1</v>
      </c>
      <c r="N1191" s="140" t="s">
        <v>39</v>
      </c>
      <c r="P1191" s="141">
        <f>O1191*H1191</f>
        <v>0</v>
      </c>
      <c r="Q1191" s="141">
        <v>2.9E-4</v>
      </c>
      <c r="R1191" s="141">
        <f>Q1191*H1191</f>
        <v>8.359453E-2</v>
      </c>
      <c r="S1191" s="141">
        <v>0</v>
      </c>
      <c r="T1191" s="142">
        <f>S1191*H1191</f>
        <v>0</v>
      </c>
      <c r="AR1191" s="143" t="s">
        <v>230</v>
      </c>
      <c r="AT1191" s="143" t="s">
        <v>141</v>
      </c>
      <c r="AU1191" s="143" t="s">
        <v>84</v>
      </c>
      <c r="AY1191" s="17" t="s">
        <v>139</v>
      </c>
      <c r="BE1191" s="144">
        <f>IF(N1191="základní",J1191,0)</f>
        <v>0</v>
      </c>
      <c r="BF1191" s="144">
        <f>IF(N1191="snížená",J1191,0)</f>
        <v>0</v>
      </c>
      <c r="BG1191" s="144">
        <f>IF(N1191="zákl. přenesená",J1191,0)</f>
        <v>0</v>
      </c>
      <c r="BH1191" s="144">
        <f>IF(N1191="sníž. přenesená",J1191,0)</f>
        <v>0</v>
      </c>
      <c r="BI1191" s="144">
        <f>IF(N1191="nulová",J1191,0)</f>
        <v>0</v>
      </c>
      <c r="BJ1191" s="17" t="s">
        <v>82</v>
      </c>
      <c r="BK1191" s="144">
        <f>ROUND(I1191*H1191,2)</f>
        <v>0</v>
      </c>
      <c r="BL1191" s="17" t="s">
        <v>230</v>
      </c>
      <c r="BM1191" s="143" t="s">
        <v>1285</v>
      </c>
    </row>
    <row r="1192" spans="2:65" s="12" customFormat="1">
      <c r="B1192" s="145"/>
      <c r="D1192" s="146" t="s">
        <v>148</v>
      </c>
      <c r="E1192" s="147" t="s">
        <v>1</v>
      </c>
      <c r="F1192" s="148" t="s">
        <v>461</v>
      </c>
      <c r="H1192" s="147" t="s">
        <v>1</v>
      </c>
      <c r="I1192" s="149"/>
      <c r="L1192" s="145"/>
      <c r="M1192" s="150"/>
      <c r="T1192" s="151"/>
      <c r="AT1192" s="147" t="s">
        <v>148</v>
      </c>
      <c r="AU1192" s="147" t="s">
        <v>84</v>
      </c>
      <c r="AV1192" s="12" t="s">
        <v>82</v>
      </c>
      <c r="AW1192" s="12" t="s">
        <v>31</v>
      </c>
      <c r="AX1192" s="12" t="s">
        <v>74</v>
      </c>
      <c r="AY1192" s="147" t="s">
        <v>139</v>
      </c>
    </row>
    <row r="1193" spans="2:65" s="12" customFormat="1">
      <c r="B1193" s="145"/>
      <c r="D1193" s="146" t="s">
        <v>148</v>
      </c>
      <c r="E1193" s="147" t="s">
        <v>1</v>
      </c>
      <c r="F1193" s="148" t="s">
        <v>420</v>
      </c>
      <c r="H1193" s="147" t="s">
        <v>1</v>
      </c>
      <c r="I1193" s="149"/>
      <c r="L1193" s="145"/>
      <c r="M1193" s="150"/>
      <c r="T1193" s="151"/>
      <c r="AT1193" s="147" t="s">
        <v>148</v>
      </c>
      <c r="AU1193" s="147" t="s">
        <v>84</v>
      </c>
      <c r="AV1193" s="12" t="s">
        <v>82</v>
      </c>
      <c r="AW1193" s="12" t="s">
        <v>31</v>
      </c>
      <c r="AX1193" s="12" t="s">
        <v>74</v>
      </c>
      <c r="AY1193" s="147" t="s">
        <v>139</v>
      </c>
    </row>
    <row r="1194" spans="2:65" s="13" customFormat="1">
      <c r="B1194" s="152"/>
      <c r="D1194" s="146" t="s">
        <v>148</v>
      </c>
      <c r="E1194" s="153" t="s">
        <v>1</v>
      </c>
      <c r="F1194" s="154" t="s">
        <v>462</v>
      </c>
      <c r="H1194" s="155">
        <v>61.56</v>
      </c>
      <c r="I1194" s="156"/>
      <c r="L1194" s="152"/>
      <c r="M1194" s="157"/>
      <c r="T1194" s="158"/>
      <c r="AT1194" s="153" t="s">
        <v>148</v>
      </c>
      <c r="AU1194" s="153" t="s">
        <v>84</v>
      </c>
      <c r="AV1194" s="13" t="s">
        <v>84</v>
      </c>
      <c r="AW1194" s="13" t="s">
        <v>31</v>
      </c>
      <c r="AX1194" s="13" t="s">
        <v>74</v>
      </c>
      <c r="AY1194" s="153" t="s">
        <v>139</v>
      </c>
    </row>
    <row r="1195" spans="2:65" s="13" customFormat="1">
      <c r="B1195" s="152"/>
      <c r="D1195" s="146" t="s">
        <v>148</v>
      </c>
      <c r="E1195" s="153" t="s">
        <v>1</v>
      </c>
      <c r="F1195" s="154" t="s">
        <v>466</v>
      </c>
      <c r="H1195" s="155">
        <v>0.32</v>
      </c>
      <c r="I1195" s="156"/>
      <c r="L1195" s="152"/>
      <c r="M1195" s="157"/>
      <c r="T1195" s="158"/>
      <c r="AT1195" s="153" t="s">
        <v>148</v>
      </c>
      <c r="AU1195" s="153" t="s">
        <v>84</v>
      </c>
      <c r="AV1195" s="13" t="s">
        <v>84</v>
      </c>
      <c r="AW1195" s="13" t="s">
        <v>31</v>
      </c>
      <c r="AX1195" s="13" t="s">
        <v>74</v>
      </c>
      <c r="AY1195" s="153" t="s">
        <v>139</v>
      </c>
    </row>
    <row r="1196" spans="2:65" s="13" customFormat="1">
      <c r="B1196" s="152"/>
      <c r="D1196" s="146" t="s">
        <v>148</v>
      </c>
      <c r="E1196" s="153" t="s">
        <v>1</v>
      </c>
      <c r="F1196" s="154" t="s">
        <v>467</v>
      </c>
      <c r="H1196" s="155">
        <v>0.374</v>
      </c>
      <c r="I1196" s="156"/>
      <c r="L1196" s="152"/>
      <c r="M1196" s="157"/>
      <c r="T1196" s="158"/>
      <c r="AT1196" s="153" t="s">
        <v>148</v>
      </c>
      <c r="AU1196" s="153" t="s">
        <v>84</v>
      </c>
      <c r="AV1196" s="13" t="s">
        <v>84</v>
      </c>
      <c r="AW1196" s="13" t="s">
        <v>31</v>
      </c>
      <c r="AX1196" s="13" t="s">
        <v>74</v>
      </c>
      <c r="AY1196" s="153" t="s">
        <v>139</v>
      </c>
    </row>
    <row r="1197" spans="2:65" s="12" customFormat="1">
      <c r="B1197" s="145"/>
      <c r="D1197" s="146" t="s">
        <v>148</v>
      </c>
      <c r="E1197" s="147" t="s">
        <v>1</v>
      </c>
      <c r="F1197" s="148" t="s">
        <v>422</v>
      </c>
      <c r="H1197" s="147" t="s">
        <v>1</v>
      </c>
      <c r="I1197" s="149"/>
      <c r="L1197" s="145"/>
      <c r="M1197" s="150"/>
      <c r="T1197" s="151"/>
      <c r="AT1197" s="147" t="s">
        <v>148</v>
      </c>
      <c r="AU1197" s="147" t="s">
        <v>84</v>
      </c>
      <c r="AV1197" s="12" t="s">
        <v>82</v>
      </c>
      <c r="AW1197" s="12" t="s">
        <v>31</v>
      </c>
      <c r="AX1197" s="12" t="s">
        <v>74</v>
      </c>
      <c r="AY1197" s="147" t="s">
        <v>139</v>
      </c>
    </row>
    <row r="1198" spans="2:65" s="13" customFormat="1">
      <c r="B1198" s="152"/>
      <c r="D1198" s="146" t="s">
        <v>148</v>
      </c>
      <c r="E1198" s="153" t="s">
        <v>1</v>
      </c>
      <c r="F1198" s="154" t="s">
        <v>468</v>
      </c>
      <c r="H1198" s="155">
        <v>17.100000000000001</v>
      </c>
      <c r="I1198" s="156"/>
      <c r="L1198" s="152"/>
      <c r="M1198" s="157"/>
      <c r="T1198" s="158"/>
      <c r="AT1198" s="153" t="s">
        <v>148</v>
      </c>
      <c r="AU1198" s="153" t="s">
        <v>84</v>
      </c>
      <c r="AV1198" s="13" t="s">
        <v>84</v>
      </c>
      <c r="AW1198" s="13" t="s">
        <v>31</v>
      </c>
      <c r="AX1198" s="13" t="s">
        <v>74</v>
      </c>
      <c r="AY1198" s="153" t="s">
        <v>139</v>
      </c>
    </row>
    <row r="1199" spans="2:65" s="12" customFormat="1">
      <c r="B1199" s="145"/>
      <c r="D1199" s="146" t="s">
        <v>148</v>
      </c>
      <c r="E1199" s="147" t="s">
        <v>1</v>
      </c>
      <c r="F1199" s="148" t="s">
        <v>424</v>
      </c>
      <c r="H1199" s="147" t="s">
        <v>1</v>
      </c>
      <c r="I1199" s="149"/>
      <c r="L1199" s="145"/>
      <c r="M1199" s="150"/>
      <c r="T1199" s="151"/>
      <c r="AT1199" s="147" t="s">
        <v>148</v>
      </c>
      <c r="AU1199" s="147" t="s">
        <v>84</v>
      </c>
      <c r="AV1199" s="12" t="s">
        <v>82</v>
      </c>
      <c r="AW1199" s="12" t="s">
        <v>31</v>
      </c>
      <c r="AX1199" s="12" t="s">
        <v>74</v>
      </c>
      <c r="AY1199" s="147" t="s">
        <v>139</v>
      </c>
    </row>
    <row r="1200" spans="2:65" s="13" customFormat="1">
      <c r="B1200" s="152"/>
      <c r="D1200" s="146" t="s">
        <v>148</v>
      </c>
      <c r="E1200" s="153" t="s">
        <v>1</v>
      </c>
      <c r="F1200" s="154" t="s">
        <v>470</v>
      </c>
      <c r="H1200" s="155">
        <v>15.96</v>
      </c>
      <c r="I1200" s="156"/>
      <c r="L1200" s="152"/>
      <c r="M1200" s="157"/>
      <c r="T1200" s="158"/>
      <c r="AT1200" s="153" t="s">
        <v>148</v>
      </c>
      <c r="AU1200" s="153" t="s">
        <v>84</v>
      </c>
      <c r="AV1200" s="13" t="s">
        <v>84</v>
      </c>
      <c r="AW1200" s="13" t="s">
        <v>31</v>
      </c>
      <c r="AX1200" s="13" t="s">
        <v>74</v>
      </c>
      <c r="AY1200" s="153" t="s">
        <v>139</v>
      </c>
    </row>
    <row r="1201" spans="2:51" s="12" customFormat="1">
      <c r="B1201" s="145"/>
      <c r="D1201" s="146" t="s">
        <v>148</v>
      </c>
      <c r="E1201" s="147" t="s">
        <v>1</v>
      </c>
      <c r="F1201" s="148" t="s">
        <v>426</v>
      </c>
      <c r="H1201" s="147" t="s">
        <v>1</v>
      </c>
      <c r="I1201" s="149"/>
      <c r="L1201" s="145"/>
      <c r="M1201" s="150"/>
      <c r="T1201" s="151"/>
      <c r="AT1201" s="147" t="s">
        <v>148</v>
      </c>
      <c r="AU1201" s="147" t="s">
        <v>84</v>
      </c>
      <c r="AV1201" s="12" t="s">
        <v>82</v>
      </c>
      <c r="AW1201" s="12" t="s">
        <v>31</v>
      </c>
      <c r="AX1201" s="12" t="s">
        <v>74</v>
      </c>
      <c r="AY1201" s="147" t="s">
        <v>139</v>
      </c>
    </row>
    <row r="1202" spans="2:51" s="13" customFormat="1">
      <c r="B1202" s="152"/>
      <c r="D1202" s="146" t="s">
        <v>148</v>
      </c>
      <c r="E1202" s="153" t="s">
        <v>1</v>
      </c>
      <c r="F1202" s="154" t="s">
        <v>471</v>
      </c>
      <c r="H1202" s="155">
        <v>13.11</v>
      </c>
      <c r="I1202" s="156"/>
      <c r="L1202" s="152"/>
      <c r="M1202" s="157"/>
      <c r="T1202" s="158"/>
      <c r="AT1202" s="153" t="s">
        <v>148</v>
      </c>
      <c r="AU1202" s="153" t="s">
        <v>84</v>
      </c>
      <c r="AV1202" s="13" t="s">
        <v>84</v>
      </c>
      <c r="AW1202" s="13" t="s">
        <v>31</v>
      </c>
      <c r="AX1202" s="13" t="s">
        <v>74</v>
      </c>
      <c r="AY1202" s="153" t="s">
        <v>139</v>
      </c>
    </row>
    <row r="1203" spans="2:51" s="13" customFormat="1">
      <c r="B1203" s="152"/>
      <c r="D1203" s="146" t="s">
        <v>148</v>
      </c>
      <c r="E1203" s="153" t="s">
        <v>1</v>
      </c>
      <c r="F1203" s="154" t="s">
        <v>466</v>
      </c>
      <c r="H1203" s="155">
        <v>0.32</v>
      </c>
      <c r="I1203" s="156"/>
      <c r="L1203" s="152"/>
      <c r="M1203" s="157"/>
      <c r="T1203" s="158"/>
      <c r="AT1203" s="153" t="s">
        <v>148</v>
      </c>
      <c r="AU1203" s="153" t="s">
        <v>84</v>
      </c>
      <c r="AV1203" s="13" t="s">
        <v>84</v>
      </c>
      <c r="AW1203" s="13" t="s">
        <v>31</v>
      </c>
      <c r="AX1203" s="13" t="s">
        <v>74</v>
      </c>
      <c r="AY1203" s="153" t="s">
        <v>139</v>
      </c>
    </row>
    <row r="1204" spans="2:51" s="12" customFormat="1">
      <c r="B1204" s="145"/>
      <c r="D1204" s="146" t="s">
        <v>148</v>
      </c>
      <c r="E1204" s="147" t="s">
        <v>1</v>
      </c>
      <c r="F1204" s="148" t="s">
        <v>428</v>
      </c>
      <c r="H1204" s="147" t="s">
        <v>1</v>
      </c>
      <c r="I1204" s="149"/>
      <c r="L1204" s="145"/>
      <c r="M1204" s="150"/>
      <c r="T1204" s="151"/>
      <c r="AT1204" s="147" t="s">
        <v>148</v>
      </c>
      <c r="AU1204" s="147" t="s">
        <v>84</v>
      </c>
      <c r="AV1204" s="12" t="s">
        <v>82</v>
      </c>
      <c r="AW1204" s="12" t="s">
        <v>31</v>
      </c>
      <c r="AX1204" s="12" t="s">
        <v>74</v>
      </c>
      <c r="AY1204" s="147" t="s">
        <v>139</v>
      </c>
    </row>
    <row r="1205" spans="2:51" s="13" customFormat="1">
      <c r="B1205" s="152"/>
      <c r="D1205" s="146" t="s">
        <v>148</v>
      </c>
      <c r="E1205" s="153" t="s">
        <v>1</v>
      </c>
      <c r="F1205" s="154" t="s">
        <v>472</v>
      </c>
      <c r="H1205" s="155">
        <v>48.45</v>
      </c>
      <c r="I1205" s="156"/>
      <c r="L1205" s="152"/>
      <c r="M1205" s="157"/>
      <c r="T1205" s="158"/>
      <c r="AT1205" s="153" t="s">
        <v>148</v>
      </c>
      <c r="AU1205" s="153" t="s">
        <v>84</v>
      </c>
      <c r="AV1205" s="13" t="s">
        <v>84</v>
      </c>
      <c r="AW1205" s="13" t="s">
        <v>31</v>
      </c>
      <c r="AX1205" s="13" t="s">
        <v>74</v>
      </c>
      <c r="AY1205" s="153" t="s">
        <v>139</v>
      </c>
    </row>
    <row r="1206" spans="2:51" s="13" customFormat="1">
      <c r="B1206" s="152"/>
      <c r="D1206" s="146" t="s">
        <v>148</v>
      </c>
      <c r="E1206" s="153" t="s">
        <v>1</v>
      </c>
      <c r="F1206" s="154" t="s">
        <v>473</v>
      </c>
      <c r="H1206" s="155">
        <v>0.39600000000000002</v>
      </c>
      <c r="I1206" s="156"/>
      <c r="L1206" s="152"/>
      <c r="M1206" s="157"/>
      <c r="T1206" s="158"/>
      <c r="AT1206" s="153" t="s">
        <v>148</v>
      </c>
      <c r="AU1206" s="153" t="s">
        <v>84</v>
      </c>
      <c r="AV1206" s="13" t="s">
        <v>84</v>
      </c>
      <c r="AW1206" s="13" t="s">
        <v>31</v>
      </c>
      <c r="AX1206" s="13" t="s">
        <v>74</v>
      </c>
      <c r="AY1206" s="153" t="s">
        <v>139</v>
      </c>
    </row>
    <row r="1207" spans="2:51" s="12" customFormat="1">
      <c r="B1207" s="145"/>
      <c r="D1207" s="146" t="s">
        <v>148</v>
      </c>
      <c r="E1207" s="147" t="s">
        <v>1</v>
      </c>
      <c r="F1207" s="148" t="s">
        <v>430</v>
      </c>
      <c r="H1207" s="147" t="s">
        <v>1</v>
      </c>
      <c r="I1207" s="149"/>
      <c r="L1207" s="145"/>
      <c r="M1207" s="150"/>
      <c r="T1207" s="151"/>
      <c r="AT1207" s="147" t="s">
        <v>148</v>
      </c>
      <c r="AU1207" s="147" t="s">
        <v>84</v>
      </c>
      <c r="AV1207" s="12" t="s">
        <v>82</v>
      </c>
      <c r="AW1207" s="12" t="s">
        <v>31</v>
      </c>
      <c r="AX1207" s="12" t="s">
        <v>74</v>
      </c>
      <c r="AY1207" s="147" t="s">
        <v>139</v>
      </c>
    </row>
    <row r="1208" spans="2:51" s="13" customFormat="1">
      <c r="B1208" s="152"/>
      <c r="D1208" s="146" t="s">
        <v>148</v>
      </c>
      <c r="E1208" s="153" t="s">
        <v>1</v>
      </c>
      <c r="F1208" s="154" t="s">
        <v>476</v>
      </c>
      <c r="H1208" s="155">
        <v>12.255000000000001</v>
      </c>
      <c r="I1208" s="156"/>
      <c r="L1208" s="152"/>
      <c r="M1208" s="157"/>
      <c r="T1208" s="158"/>
      <c r="AT1208" s="153" t="s">
        <v>148</v>
      </c>
      <c r="AU1208" s="153" t="s">
        <v>84</v>
      </c>
      <c r="AV1208" s="13" t="s">
        <v>84</v>
      </c>
      <c r="AW1208" s="13" t="s">
        <v>31</v>
      </c>
      <c r="AX1208" s="13" t="s">
        <v>74</v>
      </c>
      <c r="AY1208" s="153" t="s">
        <v>139</v>
      </c>
    </row>
    <row r="1209" spans="2:51" s="12" customFormat="1">
      <c r="B1209" s="145"/>
      <c r="D1209" s="146" t="s">
        <v>148</v>
      </c>
      <c r="E1209" s="147" t="s">
        <v>1</v>
      </c>
      <c r="F1209" s="148" t="s">
        <v>432</v>
      </c>
      <c r="H1209" s="147" t="s">
        <v>1</v>
      </c>
      <c r="I1209" s="149"/>
      <c r="L1209" s="145"/>
      <c r="M1209" s="150"/>
      <c r="T1209" s="151"/>
      <c r="AT1209" s="147" t="s">
        <v>148</v>
      </c>
      <c r="AU1209" s="147" t="s">
        <v>84</v>
      </c>
      <c r="AV1209" s="12" t="s">
        <v>82</v>
      </c>
      <c r="AW1209" s="12" t="s">
        <v>31</v>
      </c>
      <c r="AX1209" s="12" t="s">
        <v>74</v>
      </c>
      <c r="AY1209" s="147" t="s">
        <v>139</v>
      </c>
    </row>
    <row r="1210" spans="2:51" s="13" customFormat="1">
      <c r="B1210" s="152"/>
      <c r="D1210" s="146" t="s">
        <v>148</v>
      </c>
      <c r="E1210" s="153" t="s">
        <v>1</v>
      </c>
      <c r="F1210" s="154" t="s">
        <v>477</v>
      </c>
      <c r="H1210" s="155">
        <v>63.555</v>
      </c>
      <c r="I1210" s="156"/>
      <c r="L1210" s="152"/>
      <c r="M1210" s="157"/>
      <c r="T1210" s="158"/>
      <c r="AT1210" s="153" t="s">
        <v>148</v>
      </c>
      <c r="AU1210" s="153" t="s">
        <v>84</v>
      </c>
      <c r="AV1210" s="13" t="s">
        <v>84</v>
      </c>
      <c r="AW1210" s="13" t="s">
        <v>31</v>
      </c>
      <c r="AX1210" s="13" t="s">
        <v>74</v>
      </c>
      <c r="AY1210" s="153" t="s">
        <v>139</v>
      </c>
    </row>
    <row r="1211" spans="2:51" s="13" customFormat="1">
      <c r="B1211" s="152"/>
      <c r="D1211" s="146" t="s">
        <v>148</v>
      </c>
      <c r="E1211" s="153" t="s">
        <v>1</v>
      </c>
      <c r="F1211" s="154" t="s">
        <v>478</v>
      </c>
      <c r="H1211" s="155">
        <v>1.238</v>
      </c>
      <c r="I1211" s="156"/>
      <c r="L1211" s="152"/>
      <c r="M1211" s="157"/>
      <c r="T1211" s="158"/>
      <c r="AT1211" s="153" t="s">
        <v>148</v>
      </c>
      <c r="AU1211" s="153" t="s">
        <v>84</v>
      </c>
      <c r="AV1211" s="13" t="s">
        <v>84</v>
      </c>
      <c r="AW1211" s="13" t="s">
        <v>31</v>
      </c>
      <c r="AX1211" s="13" t="s">
        <v>74</v>
      </c>
      <c r="AY1211" s="153" t="s">
        <v>139</v>
      </c>
    </row>
    <row r="1212" spans="2:51" s="12" customFormat="1">
      <c r="B1212" s="145"/>
      <c r="D1212" s="146" t="s">
        <v>148</v>
      </c>
      <c r="E1212" s="147" t="s">
        <v>1</v>
      </c>
      <c r="F1212" s="148" t="s">
        <v>434</v>
      </c>
      <c r="H1212" s="147" t="s">
        <v>1</v>
      </c>
      <c r="I1212" s="149"/>
      <c r="L1212" s="145"/>
      <c r="M1212" s="150"/>
      <c r="T1212" s="151"/>
      <c r="AT1212" s="147" t="s">
        <v>148</v>
      </c>
      <c r="AU1212" s="147" t="s">
        <v>84</v>
      </c>
      <c r="AV1212" s="12" t="s">
        <v>82</v>
      </c>
      <c r="AW1212" s="12" t="s">
        <v>31</v>
      </c>
      <c r="AX1212" s="12" t="s">
        <v>74</v>
      </c>
      <c r="AY1212" s="147" t="s">
        <v>139</v>
      </c>
    </row>
    <row r="1213" spans="2:51" s="13" customFormat="1">
      <c r="B1213" s="152"/>
      <c r="D1213" s="146" t="s">
        <v>148</v>
      </c>
      <c r="E1213" s="153" t="s">
        <v>1</v>
      </c>
      <c r="F1213" s="154" t="s">
        <v>479</v>
      </c>
      <c r="H1213" s="155">
        <v>13.224</v>
      </c>
      <c r="I1213" s="156"/>
      <c r="L1213" s="152"/>
      <c r="M1213" s="157"/>
      <c r="T1213" s="158"/>
      <c r="AT1213" s="153" t="s">
        <v>148</v>
      </c>
      <c r="AU1213" s="153" t="s">
        <v>84</v>
      </c>
      <c r="AV1213" s="13" t="s">
        <v>84</v>
      </c>
      <c r="AW1213" s="13" t="s">
        <v>31</v>
      </c>
      <c r="AX1213" s="13" t="s">
        <v>74</v>
      </c>
      <c r="AY1213" s="153" t="s">
        <v>139</v>
      </c>
    </row>
    <row r="1214" spans="2:51" s="12" customFormat="1">
      <c r="B1214" s="145"/>
      <c r="D1214" s="146" t="s">
        <v>148</v>
      </c>
      <c r="E1214" s="147" t="s">
        <v>1</v>
      </c>
      <c r="F1214" s="148" t="s">
        <v>436</v>
      </c>
      <c r="H1214" s="147" t="s">
        <v>1</v>
      </c>
      <c r="I1214" s="149"/>
      <c r="L1214" s="145"/>
      <c r="M1214" s="150"/>
      <c r="T1214" s="151"/>
      <c r="AT1214" s="147" t="s">
        <v>148</v>
      </c>
      <c r="AU1214" s="147" t="s">
        <v>84</v>
      </c>
      <c r="AV1214" s="12" t="s">
        <v>82</v>
      </c>
      <c r="AW1214" s="12" t="s">
        <v>31</v>
      </c>
      <c r="AX1214" s="12" t="s">
        <v>74</v>
      </c>
      <c r="AY1214" s="147" t="s">
        <v>139</v>
      </c>
    </row>
    <row r="1215" spans="2:51" s="13" customFormat="1">
      <c r="B1215" s="152"/>
      <c r="D1215" s="146" t="s">
        <v>148</v>
      </c>
      <c r="E1215" s="153" t="s">
        <v>1</v>
      </c>
      <c r="F1215" s="154" t="s">
        <v>481</v>
      </c>
      <c r="H1215" s="155">
        <v>16.245000000000001</v>
      </c>
      <c r="I1215" s="156"/>
      <c r="L1215" s="152"/>
      <c r="M1215" s="157"/>
      <c r="T1215" s="158"/>
      <c r="AT1215" s="153" t="s">
        <v>148</v>
      </c>
      <c r="AU1215" s="153" t="s">
        <v>84</v>
      </c>
      <c r="AV1215" s="13" t="s">
        <v>84</v>
      </c>
      <c r="AW1215" s="13" t="s">
        <v>31</v>
      </c>
      <c r="AX1215" s="13" t="s">
        <v>74</v>
      </c>
      <c r="AY1215" s="153" t="s">
        <v>139</v>
      </c>
    </row>
    <row r="1216" spans="2:51" s="12" customFormat="1">
      <c r="B1216" s="145"/>
      <c r="D1216" s="146" t="s">
        <v>148</v>
      </c>
      <c r="E1216" s="147" t="s">
        <v>1</v>
      </c>
      <c r="F1216" s="148" t="s">
        <v>438</v>
      </c>
      <c r="H1216" s="147" t="s">
        <v>1</v>
      </c>
      <c r="I1216" s="149"/>
      <c r="L1216" s="145"/>
      <c r="M1216" s="150"/>
      <c r="T1216" s="151"/>
      <c r="AT1216" s="147" t="s">
        <v>148</v>
      </c>
      <c r="AU1216" s="147" t="s">
        <v>84</v>
      </c>
      <c r="AV1216" s="12" t="s">
        <v>82</v>
      </c>
      <c r="AW1216" s="12" t="s">
        <v>31</v>
      </c>
      <c r="AX1216" s="12" t="s">
        <v>74</v>
      </c>
      <c r="AY1216" s="147" t="s">
        <v>139</v>
      </c>
    </row>
    <row r="1217" spans="2:51" s="13" customFormat="1">
      <c r="B1217" s="152"/>
      <c r="D1217" s="146" t="s">
        <v>148</v>
      </c>
      <c r="E1217" s="153" t="s">
        <v>1</v>
      </c>
      <c r="F1217" s="154" t="s">
        <v>482</v>
      </c>
      <c r="H1217" s="155">
        <v>38.874000000000002</v>
      </c>
      <c r="I1217" s="156"/>
      <c r="L1217" s="152"/>
      <c r="M1217" s="157"/>
      <c r="T1217" s="158"/>
      <c r="AT1217" s="153" t="s">
        <v>148</v>
      </c>
      <c r="AU1217" s="153" t="s">
        <v>84</v>
      </c>
      <c r="AV1217" s="13" t="s">
        <v>84</v>
      </c>
      <c r="AW1217" s="13" t="s">
        <v>31</v>
      </c>
      <c r="AX1217" s="13" t="s">
        <v>74</v>
      </c>
      <c r="AY1217" s="153" t="s">
        <v>139</v>
      </c>
    </row>
    <row r="1218" spans="2:51" s="13" customFormat="1">
      <c r="B1218" s="152"/>
      <c r="D1218" s="146" t="s">
        <v>148</v>
      </c>
      <c r="E1218" s="153" t="s">
        <v>1</v>
      </c>
      <c r="F1218" s="154" t="s">
        <v>483</v>
      </c>
      <c r="H1218" s="155">
        <v>0.53600000000000003</v>
      </c>
      <c r="I1218" s="156"/>
      <c r="L1218" s="152"/>
      <c r="M1218" s="157"/>
      <c r="T1218" s="158"/>
      <c r="AT1218" s="153" t="s">
        <v>148</v>
      </c>
      <c r="AU1218" s="153" t="s">
        <v>84</v>
      </c>
      <c r="AV1218" s="13" t="s">
        <v>84</v>
      </c>
      <c r="AW1218" s="13" t="s">
        <v>31</v>
      </c>
      <c r="AX1218" s="13" t="s">
        <v>74</v>
      </c>
      <c r="AY1218" s="153" t="s">
        <v>139</v>
      </c>
    </row>
    <row r="1219" spans="2:51" s="15" customFormat="1">
      <c r="B1219" s="176"/>
      <c r="D1219" s="146" t="s">
        <v>148</v>
      </c>
      <c r="E1219" s="177" t="s">
        <v>1</v>
      </c>
      <c r="F1219" s="178" t="s">
        <v>486</v>
      </c>
      <c r="H1219" s="179">
        <v>303.517</v>
      </c>
      <c r="I1219" s="180"/>
      <c r="L1219" s="176"/>
      <c r="M1219" s="181"/>
      <c r="T1219" s="182"/>
      <c r="AT1219" s="177" t="s">
        <v>148</v>
      </c>
      <c r="AU1219" s="177" t="s">
        <v>84</v>
      </c>
      <c r="AV1219" s="15" t="s">
        <v>156</v>
      </c>
      <c r="AW1219" s="15" t="s">
        <v>31</v>
      </c>
      <c r="AX1219" s="15" t="s">
        <v>74</v>
      </c>
      <c r="AY1219" s="177" t="s">
        <v>139</v>
      </c>
    </row>
    <row r="1220" spans="2:51" s="12" customFormat="1">
      <c r="B1220" s="145"/>
      <c r="D1220" s="146" t="s">
        <v>148</v>
      </c>
      <c r="E1220" s="147" t="s">
        <v>1</v>
      </c>
      <c r="F1220" s="148" t="s">
        <v>1286</v>
      </c>
      <c r="H1220" s="147" t="s">
        <v>1</v>
      </c>
      <c r="I1220" s="149"/>
      <c r="L1220" s="145"/>
      <c r="M1220" s="150"/>
      <c r="T1220" s="151"/>
      <c r="AT1220" s="147" t="s">
        <v>148</v>
      </c>
      <c r="AU1220" s="147" t="s">
        <v>84</v>
      </c>
      <c r="AV1220" s="12" t="s">
        <v>82</v>
      </c>
      <c r="AW1220" s="12" t="s">
        <v>31</v>
      </c>
      <c r="AX1220" s="12" t="s">
        <v>74</v>
      </c>
      <c r="AY1220" s="147" t="s">
        <v>139</v>
      </c>
    </row>
    <row r="1221" spans="2:51" s="12" customFormat="1">
      <c r="B1221" s="145"/>
      <c r="D1221" s="146" t="s">
        <v>148</v>
      </c>
      <c r="E1221" s="147" t="s">
        <v>1</v>
      </c>
      <c r="F1221" s="148" t="s">
        <v>420</v>
      </c>
      <c r="H1221" s="147" t="s">
        <v>1</v>
      </c>
      <c r="I1221" s="149"/>
      <c r="L1221" s="145"/>
      <c r="M1221" s="150"/>
      <c r="T1221" s="151"/>
      <c r="AT1221" s="147" t="s">
        <v>148</v>
      </c>
      <c r="AU1221" s="147" t="s">
        <v>84</v>
      </c>
      <c r="AV1221" s="12" t="s">
        <v>82</v>
      </c>
      <c r="AW1221" s="12" t="s">
        <v>31</v>
      </c>
      <c r="AX1221" s="12" t="s">
        <v>74</v>
      </c>
      <c r="AY1221" s="147" t="s">
        <v>139</v>
      </c>
    </row>
    <row r="1222" spans="2:51" s="13" customFormat="1">
      <c r="B1222" s="152"/>
      <c r="D1222" s="146" t="s">
        <v>148</v>
      </c>
      <c r="E1222" s="153" t="s">
        <v>1</v>
      </c>
      <c r="F1222" s="154" t="s">
        <v>421</v>
      </c>
      <c r="H1222" s="155">
        <v>22.48</v>
      </c>
      <c r="I1222" s="156"/>
      <c r="L1222" s="152"/>
      <c r="M1222" s="157"/>
      <c r="T1222" s="158"/>
      <c r="AT1222" s="153" t="s">
        <v>148</v>
      </c>
      <c r="AU1222" s="153" t="s">
        <v>84</v>
      </c>
      <c r="AV1222" s="13" t="s">
        <v>84</v>
      </c>
      <c r="AW1222" s="13" t="s">
        <v>31</v>
      </c>
      <c r="AX1222" s="13" t="s">
        <v>74</v>
      </c>
      <c r="AY1222" s="153" t="s">
        <v>139</v>
      </c>
    </row>
    <row r="1223" spans="2:51" s="12" customFormat="1">
      <c r="B1223" s="145"/>
      <c r="D1223" s="146" t="s">
        <v>148</v>
      </c>
      <c r="E1223" s="147" t="s">
        <v>1</v>
      </c>
      <c r="F1223" s="148" t="s">
        <v>422</v>
      </c>
      <c r="H1223" s="147" t="s">
        <v>1</v>
      </c>
      <c r="I1223" s="149"/>
      <c r="L1223" s="145"/>
      <c r="M1223" s="150"/>
      <c r="T1223" s="151"/>
      <c r="AT1223" s="147" t="s">
        <v>148</v>
      </c>
      <c r="AU1223" s="147" t="s">
        <v>84</v>
      </c>
      <c r="AV1223" s="12" t="s">
        <v>82</v>
      </c>
      <c r="AW1223" s="12" t="s">
        <v>31</v>
      </c>
      <c r="AX1223" s="12" t="s">
        <v>74</v>
      </c>
      <c r="AY1223" s="147" t="s">
        <v>139</v>
      </c>
    </row>
    <row r="1224" spans="2:51" s="13" customFormat="1">
      <c r="B1224" s="152"/>
      <c r="D1224" s="146" t="s">
        <v>148</v>
      </c>
      <c r="E1224" s="153" t="s">
        <v>1</v>
      </c>
      <c r="F1224" s="154" t="s">
        <v>423</v>
      </c>
      <c r="H1224" s="155">
        <v>2.25</v>
      </c>
      <c r="I1224" s="156"/>
      <c r="L1224" s="152"/>
      <c r="M1224" s="157"/>
      <c r="T1224" s="158"/>
      <c r="AT1224" s="153" t="s">
        <v>148</v>
      </c>
      <c r="AU1224" s="153" t="s">
        <v>84</v>
      </c>
      <c r="AV1224" s="13" t="s">
        <v>84</v>
      </c>
      <c r="AW1224" s="13" t="s">
        <v>31</v>
      </c>
      <c r="AX1224" s="13" t="s">
        <v>74</v>
      </c>
      <c r="AY1224" s="153" t="s">
        <v>139</v>
      </c>
    </row>
    <row r="1225" spans="2:51" s="12" customFormat="1">
      <c r="B1225" s="145"/>
      <c r="D1225" s="146" t="s">
        <v>148</v>
      </c>
      <c r="E1225" s="147" t="s">
        <v>1</v>
      </c>
      <c r="F1225" s="148" t="s">
        <v>424</v>
      </c>
      <c r="H1225" s="147" t="s">
        <v>1</v>
      </c>
      <c r="I1225" s="149"/>
      <c r="L1225" s="145"/>
      <c r="M1225" s="150"/>
      <c r="T1225" s="151"/>
      <c r="AT1225" s="147" t="s">
        <v>148</v>
      </c>
      <c r="AU1225" s="147" t="s">
        <v>84</v>
      </c>
      <c r="AV1225" s="12" t="s">
        <v>82</v>
      </c>
      <c r="AW1225" s="12" t="s">
        <v>31</v>
      </c>
      <c r="AX1225" s="12" t="s">
        <v>74</v>
      </c>
      <c r="AY1225" s="147" t="s">
        <v>139</v>
      </c>
    </row>
    <row r="1226" spans="2:51" s="13" customFormat="1">
      <c r="B1226" s="152"/>
      <c r="D1226" s="146" t="s">
        <v>148</v>
      </c>
      <c r="E1226" s="153" t="s">
        <v>1</v>
      </c>
      <c r="F1226" s="154" t="s">
        <v>425</v>
      </c>
      <c r="H1226" s="155">
        <v>1.95</v>
      </c>
      <c r="I1226" s="156"/>
      <c r="L1226" s="152"/>
      <c r="M1226" s="157"/>
      <c r="T1226" s="158"/>
      <c r="AT1226" s="153" t="s">
        <v>148</v>
      </c>
      <c r="AU1226" s="153" t="s">
        <v>84</v>
      </c>
      <c r="AV1226" s="13" t="s">
        <v>84</v>
      </c>
      <c r="AW1226" s="13" t="s">
        <v>31</v>
      </c>
      <c r="AX1226" s="13" t="s">
        <v>74</v>
      </c>
      <c r="AY1226" s="153" t="s">
        <v>139</v>
      </c>
    </row>
    <row r="1227" spans="2:51" s="12" customFormat="1">
      <c r="B1227" s="145"/>
      <c r="D1227" s="146" t="s">
        <v>148</v>
      </c>
      <c r="E1227" s="147" t="s">
        <v>1</v>
      </c>
      <c r="F1227" s="148" t="s">
        <v>426</v>
      </c>
      <c r="H1227" s="147" t="s">
        <v>1</v>
      </c>
      <c r="I1227" s="149"/>
      <c r="L1227" s="145"/>
      <c r="M1227" s="150"/>
      <c r="T1227" s="151"/>
      <c r="AT1227" s="147" t="s">
        <v>148</v>
      </c>
      <c r="AU1227" s="147" t="s">
        <v>84</v>
      </c>
      <c r="AV1227" s="12" t="s">
        <v>82</v>
      </c>
      <c r="AW1227" s="12" t="s">
        <v>31</v>
      </c>
      <c r="AX1227" s="12" t="s">
        <v>74</v>
      </c>
      <c r="AY1227" s="147" t="s">
        <v>139</v>
      </c>
    </row>
    <row r="1228" spans="2:51" s="13" customFormat="1">
      <c r="B1228" s="152"/>
      <c r="D1228" s="146" t="s">
        <v>148</v>
      </c>
      <c r="E1228" s="153" t="s">
        <v>1</v>
      </c>
      <c r="F1228" s="154" t="s">
        <v>427</v>
      </c>
      <c r="H1228" s="155">
        <v>1.2</v>
      </c>
      <c r="I1228" s="156"/>
      <c r="L1228" s="152"/>
      <c r="M1228" s="157"/>
      <c r="T1228" s="158"/>
      <c r="AT1228" s="153" t="s">
        <v>148</v>
      </c>
      <c r="AU1228" s="153" t="s">
        <v>84</v>
      </c>
      <c r="AV1228" s="13" t="s">
        <v>84</v>
      </c>
      <c r="AW1228" s="13" t="s">
        <v>31</v>
      </c>
      <c r="AX1228" s="13" t="s">
        <v>74</v>
      </c>
      <c r="AY1228" s="153" t="s">
        <v>139</v>
      </c>
    </row>
    <row r="1229" spans="2:51" s="12" customFormat="1">
      <c r="B1229" s="145"/>
      <c r="D1229" s="146" t="s">
        <v>148</v>
      </c>
      <c r="E1229" s="147" t="s">
        <v>1</v>
      </c>
      <c r="F1229" s="148" t="s">
        <v>428</v>
      </c>
      <c r="H1229" s="147" t="s">
        <v>1</v>
      </c>
      <c r="I1229" s="149"/>
      <c r="L1229" s="145"/>
      <c r="M1229" s="150"/>
      <c r="T1229" s="151"/>
      <c r="AT1229" s="147" t="s">
        <v>148</v>
      </c>
      <c r="AU1229" s="147" t="s">
        <v>84</v>
      </c>
      <c r="AV1229" s="12" t="s">
        <v>82</v>
      </c>
      <c r="AW1229" s="12" t="s">
        <v>31</v>
      </c>
      <c r="AX1229" s="12" t="s">
        <v>74</v>
      </c>
      <c r="AY1229" s="147" t="s">
        <v>139</v>
      </c>
    </row>
    <row r="1230" spans="2:51" s="13" customFormat="1">
      <c r="B1230" s="152"/>
      <c r="D1230" s="146" t="s">
        <v>148</v>
      </c>
      <c r="E1230" s="153" t="s">
        <v>1</v>
      </c>
      <c r="F1230" s="154" t="s">
        <v>429</v>
      </c>
      <c r="H1230" s="155">
        <v>10.44</v>
      </c>
      <c r="I1230" s="156"/>
      <c r="L1230" s="152"/>
      <c r="M1230" s="157"/>
      <c r="T1230" s="158"/>
      <c r="AT1230" s="153" t="s">
        <v>148</v>
      </c>
      <c r="AU1230" s="153" t="s">
        <v>84</v>
      </c>
      <c r="AV1230" s="13" t="s">
        <v>84</v>
      </c>
      <c r="AW1230" s="13" t="s">
        <v>31</v>
      </c>
      <c r="AX1230" s="13" t="s">
        <v>74</v>
      </c>
      <c r="AY1230" s="153" t="s">
        <v>139</v>
      </c>
    </row>
    <row r="1231" spans="2:51" s="12" customFormat="1">
      <c r="B1231" s="145"/>
      <c r="D1231" s="146" t="s">
        <v>148</v>
      </c>
      <c r="E1231" s="147" t="s">
        <v>1</v>
      </c>
      <c r="F1231" s="148" t="s">
        <v>430</v>
      </c>
      <c r="H1231" s="147" t="s">
        <v>1</v>
      </c>
      <c r="I1231" s="149"/>
      <c r="L1231" s="145"/>
      <c r="M1231" s="150"/>
      <c r="T1231" s="151"/>
      <c r="AT1231" s="147" t="s">
        <v>148</v>
      </c>
      <c r="AU1231" s="147" t="s">
        <v>84</v>
      </c>
      <c r="AV1231" s="12" t="s">
        <v>82</v>
      </c>
      <c r="AW1231" s="12" t="s">
        <v>31</v>
      </c>
      <c r="AX1231" s="12" t="s">
        <v>74</v>
      </c>
      <c r="AY1231" s="147" t="s">
        <v>139</v>
      </c>
    </row>
    <row r="1232" spans="2:51" s="13" customFormat="1">
      <c r="B1232" s="152"/>
      <c r="D1232" s="146" t="s">
        <v>148</v>
      </c>
      <c r="E1232" s="153" t="s">
        <v>1</v>
      </c>
      <c r="F1232" s="154" t="s">
        <v>431</v>
      </c>
      <c r="H1232" s="155">
        <v>1.08</v>
      </c>
      <c r="I1232" s="156"/>
      <c r="L1232" s="152"/>
      <c r="M1232" s="157"/>
      <c r="T1232" s="158"/>
      <c r="AT1232" s="153" t="s">
        <v>148</v>
      </c>
      <c r="AU1232" s="153" t="s">
        <v>84</v>
      </c>
      <c r="AV1232" s="13" t="s">
        <v>84</v>
      </c>
      <c r="AW1232" s="13" t="s">
        <v>31</v>
      </c>
      <c r="AX1232" s="13" t="s">
        <v>74</v>
      </c>
      <c r="AY1232" s="153" t="s">
        <v>139</v>
      </c>
    </row>
    <row r="1233" spans="2:65" s="12" customFormat="1">
      <c r="B1233" s="145"/>
      <c r="D1233" s="146" t="s">
        <v>148</v>
      </c>
      <c r="E1233" s="147" t="s">
        <v>1</v>
      </c>
      <c r="F1233" s="148" t="s">
        <v>432</v>
      </c>
      <c r="H1233" s="147" t="s">
        <v>1</v>
      </c>
      <c r="I1233" s="149"/>
      <c r="L1233" s="145"/>
      <c r="M1233" s="150"/>
      <c r="T1233" s="151"/>
      <c r="AT1233" s="147" t="s">
        <v>148</v>
      </c>
      <c r="AU1233" s="147" t="s">
        <v>84</v>
      </c>
      <c r="AV1233" s="12" t="s">
        <v>82</v>
      </c>
      <c r="AW1233" s="12" t="s">
        <v>31</v>
      </c>
      <c r="AX1233" s="12" t="s">
        <v>74</v>
      </c>
      <c r="AY1233" s="147" t="s">
        <v>139</v>
      </c>
    </row>
    <row r="1234" spans="2:65" s="13" customFormat="1">
      <c r="B1234" s="152"/>
      <c r="D1234" s="146" t="s">
        <v>148</v>
      </c>
      <c r="E1234" s="153" t="s">
        <v>1</v>
      </c>
      <c r="F1234" s="154" t="s">
        <v>433</v>
      </c>
      <c r="H1234" s="155">
        <v>16.45</v>
      </c>
      <c r="I1234" s="156"/>
      <c r="L1234" s="152"/>
      <c r="M1234" s="157"/>
      <c r="T1234" s="158"/>
      <c r="AT1234" s="153" t="s">
        <v>148</v>
      </c>
      <c r="AU1234" s="153" t="s">
        <v>84</v>
      </c>
      <c r="AV1234" s="13" t="s">
        <v>84</v>
      </c>
      <c r="AW1234" s="13" t="s">
        <v>31</v>
      </c>
      <c r="AX1234" s="13" t="s">
        <v>74</v>
      </c>
      <c r="AY1234" s="153" t="s">
        <v>139</v>
      </c>
    </row>
    <row r="1235" spans="2:65" s="12" customFormat="1">
      <c r="B1235" s="145"/>
      <c r="D1235" s="146" t="s">
        <v>148</v>
      </c>
      <c r="E1235" s="147" t="s">
        <v>1</v>
      </c>
      <c r="F1235" s="148" t="s">
        <v>434</v>
      </c>
      <c r="H1235" s="147" t="s">
        <v>1</v>
      </c>
      <c r="I1235" s="149"/>
      <c r="L1235" s="145"/>
      <c r="M1235" s="150"/>
      <c r="T1235" s="151"/>
      <c r="AT1235" s="147" t="s">
        <v>148</v>
      </c>
      <c r="AU1235" s="147" t="s">
        <v>84</v>
      </c>
      <c r="AV1235" s="12" t="s">
        <v>82</v>
      </c>
      <c r="AW1235" s="12" t="s">
        <v>31</v>
      </c>
      <c r="AX1235" s="12" t="s">
        <v>74</v>
      </c>
      <c r="AY1235" s="147" t="s">
        <v>139</v>
      </c>
    </row>
    <row r="1236" spans="2:65" s="13" customFormat="1">
      <c r="B1236" s="152"/>
      <c r="D1236" s="146" t="s">
        <v>148</v>
      </c>
      <c r="E1236" s="153" t="s">
        <v>1</v>
      </c>
      <c r="F1236" s="154" t="s">
        <v>435</v>
      </c>
      <c r="H1236" s="155">
        <v>1.37</v>
      </c>
      <c r="I1236" s="156"/>
      <c r="L1236" s="152"/>
      <c r="M1236" s="157"/>
      <c r="T1236" s="158"/>
      <c r="AT1236" s="153" t="s">
        <v>148</v>
      </c>
      <c r="AU1236" s="153" t="s">
        <v>84</v>
      </c>
      <c r="AV1236" s="13" t="s">
        <v>84</v>
      </c>
      <c r="AW1236" s="13" t="s">
        <v>31</v>
      </c>
      <c r="AX1236" s="13" t="s">
        <v>74</v>
      </c>
      <c r="AY1236" s="153" t="s">
        <v>139</v>
      </c>
    </row>
    <row r="1237" spans="2:65" s="12" customFormat="1">
      <c r="B1237" s="145"/>
      <c r="D1237" s="146" t="s">
        <v>148</v>
      </c>
      <c r="E1237" s="147" t="s">
        <v>1</v>
      </c>
      <c r="F1237" s="148" t="s">
        <v>436</v>
      </c>
      <c r="H1237" s="147" t="s">
        <v>1</v>
      </c>
      <c r="I1237" s="149"/>
      <c r="L1237" s="145"/>
      <c r="M1237" s="150"/>
      <c r="T1237" s="151"/>
      <c r="AT1237" s="147" t="s">
        <v>148</v>
      </c>
      <c r="AU1237" s="147" t="s">
        <v>84</v>
      </c>
      <c r="AV1237" s="12" t="s">
        <v>82</v>
      </c>
      <c r="AW1237" s="12" t="s">
        <v>31</v>
      </c>
      <c r="AX1237" s="12" t="s">
        <v>74</v>
      </c>
      <c r="AY1237" s="147" t="s">
        <v>139</v>
      </c>
    </row>
    <row r="1238" spans="2:65" s="13" customFormat="1">
      <c r="B1238" s="152"/>
      <c r="D1238" s="146" t="s">
        <v>148</v>
      </c>
      <c r="E1238" s="153" t="s">
        <v>1</v>
      </c>
      <c r="F1238" s="154" t="s">
        <v>437</v>
      </c>
      <c r="H1238" s="155">
        <v>1.7</v>
      </c>
      <c r="I1238" s="156"/>
      <c r="L1238" s="152"/>
      <c r="M1238" s="157"/>
      <c r="T1238" s="158"/>
      <c r="AT1238" s="153" t="s">
        <v>148</v>
      </c>
      <c r="AU1238" s="153" t="s">
        <v>84</v>
      </c>
      <c r="AV1238" s="13" t="s">
        <v>84</v>
      </c>
      <c r="AW1238" s="13" t="s">
        <v>31</v>
      </c>
      <c r="AX1238" s="13" t="s">
        <v>74</v>
      </c>
      <c r="AY1238" s="153" t="s">
        <v>139</v>
      </c>
    </row>
    <row r="1239" spans="2:65" s="12" customFormat="1">
      <c r="B1239" s="145"/>
      <c r="D1239" s="146" t="s">
        <v>148</v>
      </c>
      <c r="E1239" s="147" t="s">
        <v>1</v>
      </c>
      <c r="F1239" s="148" t="s">
        <v>438</v>
      </c>
      <c r="H1239" s="147" t="s">
        <v>1</v>
      </c>
      <c r="I1239" s="149"/>
      <c r="L1239" s="145"/>
      <c r="M1239" s="150"/>
      <c r="T1239" s="151"/>
      <c r="AT1239" s="147" t="s">
        <v>148</v>
      </c>
      <c r="AU1239" s="147" t="s">
        <v>84</v>
      </c>
      <c r="AV1239" s="12" t="s">
        <v>82</v>
      </c>
      <c r="AW1239" s="12" t="s">
        <v>31</v>
      </c>
      <c r="AX1239" s="12" t="s">
        <v>74</v>
      </c>
      <c r="AY1239" s="147" t="s">
        <v>139</v>
      </c>
    </row>
    <row r="1240" spans="2:65" s="13" customFormat="1">
      <c r="B1240" s="152"/>
      <c r="D1240" s="146" t="s">
        <v>148</v>
      </c>
      <c r="E1240" s="153" t="s">
        <v>1</v>
      </c>
      <c r="F1240" s="154" t="s">
        <v>439</v>
      </c>
      <c r="H1240" s="155">
        <v>9.6999999999999993</v>
      </c>
      <c r="I1240" s="156"/>
      <c r="L1240" s="152"/>
      <c r="M1240" s="157"/>
      <c r="T1240" s="158"/>
      <c r="AT1240" s="153" t="s">
        <v>148</v>
      </c>
      <c r="AU1240" s="153" t="s">
        <v>84</v>
      </c>
      <c r="AV1240" s="13" t="s">
        <v>84</v>
      </c>
      <c r="AW1240" s="13" t="s">
        <v>31</v>
      </c>
      <c r="AX1240" s="13" t="s">
        <v>74</v>
      </c>
      <c r="AY1240" s="153" t="s">
        <v>139</v>
      </c>
    </row>
    <row r="1241" spans="2:65" s="15" customFormat="1">
      <c r="B1241" s="176"/>
      <c r="D1241" s="146" t="s">
        <v>148</v>
      </c>
      <c r="E1241" s="177" t="s">
        <v>1</v>
      </c>
      <c r="F1241" s="178" t="s">
        <v>486</v>
      </c>
      <c r="H1241" s="179">
        <v>68.61999999999999</v>
      </c>
      <c r="I1241" s="180"/>
      <c r="L1241" s="176"/>
      <c r="M1241" s="181"/>
      <c r="T1241" s="182"/>
      <c r="AT1241" s="177" t="s">
        <v>148</v>
      </c>
      <c r="AU1241" s="177" t="s">
        <v>84</v>
      </c>
      <c r="AV1241" s="15" t="s">
        <v>156</v>
      </c>
      <c r="AW1241" s="15" t="s">
        <v>31</v>
      </c>
      <c r="AX1241" s="15" t="s">
        <v>74</v>
      </c>
      <c r="AY1241" s="177" t="s">
        <v>139</v>
      </c>
    </row>
    <row r="1242" spans="2:65" s="12" customFormat="1">
      <c r="B1242" s="145"/>
      <c r="D1242" s="146" t="s">
        <v>148</v>
      </c>
      <c r="E1242" s="147" t="s">
        <v>1</v>
      </c>
      <c r="F1242" s="148" t="s">
        <v>487</v>
      </c>
      <c r="H1242" s="147" t="s">
        <v>1</v>
      </c>
      <c r="I1242" s="149"/>
      <c r="L1242" s="145"/>
      <c r="M1242" s="150"/>
      <c r="T1242" s="151"/>
      <c r="AT1242" s="147" t="s">
        <v>148</v>
      </c>
      <c r="AU1242" s="147" t="s">
        <v>84</v>
      </c>
      <c r="AV1242" s="12" t="s">
        <v>82</v>
      </c>
      <c r="AW1242" s="12" t="s">
        <v>31</v>
      </c>
      <c r="AX1242" s="12" t="s">
        <v>74</v>
      </c>
      <c r="AY1242" s="147" t="s">
        <v>139</v>
      </c>
    </row>
    <row r="1243" spans="2:65" s="12" customFormat="1" ht="22.5">
      <c r="B1243" s="145"/>
      <c r="D1243" s="146" t="s">
        <v>148</v>
      </c>
      <c r="E1243" s="147" t="s">
        <v>1</v>
      </c>
      <c r="F1243" s="148" t="s">
        <v>488</v>
      </c>
      <c r="H1243" s="147" t="s">
        <v>1</v>
      </c>
      <c r="I1243" s="149"/>
      <c r="L1243" s="145"/>
      <c r="M1243" s="150"/>
      <c r="T1243" s="151"/>
      <c r="AT1243" s="147" t="s">
        <v>148</v>
      </c>
      <c r="AU1243" s="147" t="s">
        <v>84</v>
      </c>
      <c r="AV1243" s="12" t="s">
        <v>82</v>
      </c>
      <c r="AW1243" s="12" t="s">
        <v>31</v>
      </c>
      <c r="AX1243" s="12" t="s">
        <v>74</v>
      </c>
      <c r="AY1243" s="147" t="s">
        <v>139</v>
      </c>
    </row>
    <row r="1244" spans="2:65" s="13" customFormat="1">
      <c r="B1244" s="152"/>
      <c r="D1244" s="146" t="s">
        <v>148</v>
      </c>
      <c r="E1244" s="153" t="s">
        <v>1</v>
      </c>
      <c r="F1244" s="154" t="s">
        <v>489</v>
      </c>
      <c r="H1244" s="155">
        <v>-83.88</v>
      </c>
      <c r="I1244" s="156"/>
      <c r="L1244" s="152"/>
      <c r="M1244" s="157"/>
      <c r="T1244" s="158"/>
      <c r="AT1244" s="153" t="s">
        <v>148</v>
      </c>
      <c r="AU1244" s="153" t="s">
        <v>84</v>
      </c>
      <c r="AV1244" s="13" t="s">
        <v>84</v>
      </c>
      <c r="AW1244" s="13" t="s">
        <v>31</v>
      </c>
      <c r="AX1244" s="13" t="s">
        <v>74</v>
      </c>
      <c r="AY1244" s="153" t="s">
        <v>139</v>
      </c>
    </row>
    <row r="1245" spans="2:65" s="15" customFormat="1">
      <c r="B1245" s="176"/>
      <c r="D1245" s="146" t="s">
        <v>148</v>
      </c>
      <c r="E1245" s="177" t="s">
        <v>1</v>
      </c>
      <c r="F1245" s="178" t="s">
        <v>486</v>
      </c>
      <c r="H1245" s="179">
        <v>-83.88</v>
      </c>
      <c r="I1245" s="180"/>
      <c r="L1245" s="176"/>
      <c r="M1245" s="181"/>
      <c r="T1245" s="182"/>
      <c r="AT1245" s="177" t="s">
        <v>148</v>
      </c>
      <c r="AU1245" s="177" t="s">
        <v>84</v>
      </c>
      <c r="AV1245" s="15" t="s">
        <v>156</v>
      </c>
      <c r="AW1245" s="15" t="s">
        <v>31</v>
      </c>
      <c r="AX1245" s="15" t="s">
        <v>74</v>
      </c>
      <c r="AY1245" s="177" t="s">
        <v>139</v>
      </c>
    </row>
    <row r="1246" spans="2:65" s="14" customFormat="1">
      <c r="B1246" s="159"/>
      <c r="D1246" s="146" t="s">
        <v>148</v>
      </c>
      <c r="E1246" s="160" t="s">
        <v>1</v>
      </c>
      <c r="F1246" s="161" t="s">
        <v>170</v>
      </c>
      <c r="H1246" s="162">
        <v>288.25699999999995</v>
      </c>
      <c r="I1246" s="163"/>
      <c r="L1246" s="159"/>
      <c r="M1246" s="164"/>
      <c r="T1246" s="165"/>
      <c r="AT1246" s="160" t="s">
        <v>148</v>
      </c>
      <c r="AU1246" s="160" t="s">
        <v>84</v>
      </c>
      <c r="AV1246" s="14" t="s">
        <v>146</v>
      </c>
      <c r="AW1246" s="14" t="s">
        <v>31</v>
      </c>
      <c r="AX1246" s="14" t="s">
        <v>82</v>
      </c>
      <c r="AY1246" s="160" t="s">
        <v>139</v>
      </c>
    </row>
    <row r="1247" spans="2:65" s="11" customFormat="1" ht="25.9" customHeight="1">
      <c r="B1247" s="120"/>
      <c r="D1247" s="121" t="s">
        <v>73</v>
      </c>
      <c r="E1247" s="122" t="s">
        <v>1287</v>
      </c>
      <c r="F1247" s="122" t="s">
        <v>1288</v>
      </c>
      <c r="I1247" s="123"/>
      <c r="J1247" s="124">
        <f>BK1247</f>
        <v>0</v>
      </c>
      <c r="L1247" s="120"/>
      <c r="M1247" s="125"/>
      <c r="P1247" s="126">
        <f>SUM(P1248:P1252)</f>
        <v>0</v>
      </c>
      <c r="R1247" s="126">
        <f>SUM(R1248:R1252)</f>
        <v>0</v>
      </c>
      <c r="T1247" s="127">
        <f>SUM(T1248:T1252)</f>
        <v>0</v>
      </c>
      <c r="AR1247" s="121" t="s">
        <v>171</v>
      </c>
      <c r="AT1247" s="128" t="s">
        <v>73</v>
      </c>
      <c r="AU1247" s="128" t="s">
        <v>74</v>
      </c>
      <c r="AY1247" s="121" t="s">
        <v>139</v>
      </c>
      <c r="BK1247" s="129">
        <f>SUM(BK1248:BK1252)</f>
        <v>0</v>
      </c>
    </row>
    <row r="1248" spans="2:65" s="1" customFormat="1" ht="16.5" customHeight="1">
      <c r="B1248" s="32"/>
      <c r="C1248" s="132" t="s">
        <v>1289</v>
      </c>
      <c r="D1248" s="132" t="s">
        <v>141</v>
      </c>
      <c r="E1248" s="133" t="s">
        <v>1290</v>
      </c>
      <c r="F1248" s="134" t="s">
        <v>1291</v>
      </c>
      <c r="G1248" s="135" t="s">
        <v>274</v>
      </c>
      <c r="H1248" s="136">
        <v>1</v>
      </c>
      <c r="I1248" s="137"/>
      <c r="J1248" s="138">
        <f>ROUND(I1248*H1248,2)</f>
        <v>0</v>
      </c>
      <c r="K1248" s="134" t="s">
        <v>145</v>
      </c>
      <c r="L1248" s="32"/>
      <c r="M1248" s="139" t="s">
        <v>1</v>
      </c>
      <c r="N1248" s="140" t="s">
        <v>39</v>
      </c>
      <c r="P1248" s="141">
        <f>O1248*H1248</f>
        <v>0</v>
      </c>
      <c r="Q1248" s="141">
        <v>0</v>
      </c>
      <c r="R1248" s="141">
        <f>Q1248*H1248</f>
        <v>0</v>
      </c>
      <c r="S1248" s="141">
        <v>0</v>
      </c>
      <c r="T1248" s="142">
        <f>S1248*H1248</f>
        <v>0</v>
      </c>
      <c r="AR1248" s="143" t="s">
        <v>1292</v>
      </c>
      <c r="AT1248" s="143" t="s">
        <v>141</v>
      </c>
      <c r="AU1248" s="143" t="s">
        <v>82</v>
      </c>
      <c r="AY1248" s="17" t="s">
        <v>139</v>
      </c>
      <c r="BE1248" s="144">
        <f>IF(N1248="základní",J1248,0)</f>
        <v>0</v>
      </c>
      <c r="BF1248" s="144">
        <f>IF(N1248="snížená",J1248,0)</f>
        <v>0</v>
      </c>
      <c r="BG1248" s="144">
        <f>IF(N1248="zákl. přenesená",J1248,0)</f>
        <v>0</v>
      </c>
      <c r="BH1248" s="144">
        <f>IF(N1248="sníž. přenesená",J1248,0)</f>
        <v>0</v>
      </c>
      <c r="BI1248" s="144">
        <f>IF(N1248="nulová",J1248,0)</f>
        <v>0</v>
      </c>
      <c r="BJ1248" s="17" t="s">
        <v>82</v>
      </c>
      <c r="BK1248" s="144">
        <f>ROUND(I1248*H1248,2)</f>
        <v>0</v>
      </c>
      <c r="BL1248" s="17" t="s">
        <v>1292</v>
      </c>
      <c r="BM1248" s="143" t="s">
        <v>1293</v>
      </c>
    </row>
    <row r="1249" spans="2:65" s="1" customFormat="1" ht="29.25">
      <c r="B1249" s="32"/>
      <c r="D1249" s="146" t="s">
        <v>494</v>
      </c>
      <c r="F1249" s="183" t="s">
        <v>1294</v>
      </c>
      <c r="I1249" s="184"/>
      <c r="L1249" s="32"/>
      <c r="M1249" s="185"/>
      <c r="T1249" s="56"/>
      <c r="AT1249" s="17" t="s">
        <v>494</v>
      </c>
      <c r="AU1249" s="17" t="s">
        <v>82</v>
      </c>
    </row>
    <row r="1250" spans="2:65" s="1" customFormat="1" ht="16.5" customHeight="1">
      <c r="B1250" s="32"/>
      <c r="C1250" s="132" t="s">
        <v>1295</v>
      </c>
      <c r="D1250" s="132" t="s">
        <v>141</v>
      </c>
      <c r="E1250" s="133" t="s">
        <v>1296</v>
      </c>
      <c r="F1250" s="134" t="s">
        <v>1297</v>
      </c>
      <c r="G1250" s="135" t="s">
        <v>274</v>
      </c>
      <c r="H1250" s="136">
        <v>1</v>
      </c>
      <c r="I1250" s="137"/>
      <c r="J1250" s="138">
        <f>ROUND(I1250*H1250,2)</f>
        <v>0</v>
      </c>
      <c r="K1250" s="134" t="s">
        <v>1</v>
      </c>
      <c r="L1250" s="32"/>
      <c r="M1250" s="139" t="s">
        <v>1</v>
      </c>
      <c r="N1250" s="140" t="s">
        <v>39</v>
      </c>
      <c r="P1250" s="141">
        <f>O1250*H1250</f>
        <v>0</v>
      </c>
      <c r="Q1250" s="141">
        <v>0</v>
      </c>
      <c r="R1250" s="141">
        <f>Q1250*H1250</f>
        <v>0</v>
      </c>
      <c r="S1250" s="141">
        <v>0</v>
      </c>
      <c r="T1250" s="142">
        <f>S1250*H1250</f>
        <v>0</v>
      </c>
      <c r="AR1250" s="143" t="s">
        <v>1292</v>
      </c>
      <c r="AT1250" s="143" t="s">
        <v>141</v>
      </c>
      <c r="AU1250" s="143" t="s">
        <v>82</v>
      </c>
      <c r="AY1250" s="17" t="s">
        <v>139</v>
      </c>
      <c r="BE1250" s="144">
        <f>IF(N1250="základní",J1250,0)</f>
        <v>0</v>
      </c>
      <c r="BF1250" s="144">
        <f>IF(N1250="snížená",J1250,0)</f>
        <v>0</v>
      </c>
      <c r="BG1250" s="144">
        <f>IF(N1250="zákl. přenesená",J1250,0)</f>
        <v>0</v>
      </c>
      <c r="BH1250" s="144">
        <f>IF(N1250="sníž. přenesená",J1250,0)</f>
        <v>0</v>
      </c>
      <c r="BI1250" s="144">
        <f>IF(N1250="nulová",J1250,0)</f>
        <v>0</v>
      </c>
      <c r="BJ1250" s="17" t="s">
        <v>82</v>
      </c>
      <c r="BK1250" s="144">
        <f>ROUND(I1250*H1250,2)</f>
        <v>0</v>
      </c>
      <c r="BL1250" s="17" t="s">
        <v>1292</v>
      </c>
      <c r="BM1250" s="143" t="s">
        <v>1298</v>
      </c>
    </row>
    <row r="1251" spans="2:65" s="1" customFormat="1" ht="39">
      <c r="B1251" s="32"/>
      <c r="D1251" s="146" t="s">
        <v>494</v>
      </c>
      <c r="F1251" s="183" t="s">
        <v>1299</v>
      </c>
      <c r="I1251" s="184"/>
      <c r="L1251" s="32"/>
      <c r="M1251" s="185"/>
      <c r="T1251" s="56"/>
      <c r="AT1251" s="17" t="s">
        <v>494</v>
      </c>
      <c r="AU1251" s="17" t="s">
        <v>82</v>
      </c>
    </row>
    <row r="1252" spans="2:65" s="1" customFormat="1" ht="16.5" customHeight="1">
      <c r="B1252" s="32"/>
      <c r="C1252" s="132" t="s">
        <v>1300</v>
      </c>
      <c r="D1252" s="132" t="s">
        <v>141</v>
      </c>
      <c r="E1252" s="133" t="s">
        <v>1301</v>
      </c>
      <c r="F1252" s="134" t="s">
        <v>1302</v>
      </c>
      <c r="G1252" s="135" t="s">
        <v>274</v>
      </c>
      <c r="H1252" s="136">
        <v>1</v>
      </c>
      <c r="I1252" s="137"/>
      <c r="J1252" s="138">
        <f>ROUND(I1252*H1252,2)</f>
        <v>0</v>
      </c>
      <c r="K1252" s="134" t="s">
        <v>145</v>
      </c>
      <c r="L1252" s="32"/>
      <c r="M1252" s="186" t="s">
        <v>1</v>
      </c>
      <c r="N1252" s="187" t="s">
        <v>39</v>
      </c>
      <c r="O1252" s="188"/>
      <c r="P1252" s="189">
        <f>O1252*H1252</f>
        <v>0</v>
      </c>
      <c r="Q1252" s="189">
        <v>0</v>
      </c>
      <c r="R1252" s="189">
        <f>Q1252*H1252</f>
        <v>0</v>
      </c>
      <c r="S1252" s="189">
        <v>0</v>
      </c>
      <c r="T1252" s="190">
        <f>S1252*H1252</f>
        <v>0</v>
      </c>
      <c r="AR1252" s="143" t="s">
        <v>1292</v>
      </c>
      <c r="AT1252" s="143" t="s">
        <v>141</v>
      </c>
      <c r="AU1252" s="143" t="s">
        <v>82</v>
      </c>
      <c r="AY1252" s="17" t="s">
        <v>139</v>
      </c>
      <c r="BE1252" s="144">
        <f>IF(N1252="základní",J1252,0)</f>
        <v>0</v>
      </c>
      <c r="BF1252" s="144">
        <f>IF(N1252="snížená",J1252,0)</f>
        <v>0</v>
      </c>
      <c r="BG1252" s="144">
        <f>IF(N1252="zákl. přenesená",J1252,0)</f>
        <v>0</v>
      </c>
      <c r="BH1252" s="144">
        <f>IF(N1252="sníž. přenesená",J1252,0)</f>
        <v>0</v>
      </c>
      <c r="BI1252" s="144">
        <f>IF(N1252="nulová",J1252,0)</f>
        <v>0</v>
      </c>
      <c r="BJ1252" s="17" t="s">
        <v>82</v>
      </c>
      <c r="BK1252" s="144">
        <f>ROUND(I1252*H1252,2)</f>
        <v>0</v>
      </c>
      <c r="BL1252" s="17" t="s">
        <v>1292</v>
      </c>
      <c r="BM1252" s="143" t="s">
        <v>1303</v>
      </c>
    </row>
    <row r="1253" spans="2:65" s="1" customFormat="1" ht="6.95" customHeight="1">
      <c r="B1253" s="44"/>
      <c r="C1253" s="45"/>
      <c r="D1253" s="45"/>
      <c r="E1253" s="45"/>
      <c r="F1253" s="45"/>
      <c r="G1253" s="45"/>
      <c r="H1253" s="45"/>
      <c r="I1253" s="45"/>
      <c r="J1253" s="45"/>
      <c r="K1253" s="45"/>
      <c r="L1253" s="32"/>
    </row>
  </sheetData>
  <sheetProtection algorithmName="SHA-512" hashValue="bW5GbPPQ4OeOS2u3DMDUDOQoKomVmxglemIkJbs7Hooq5hM4CdUlcW4kq++uDpIEy1we6WM2EYlBqGXeKxdf2Q==" saltValue="hW+EIvn9hjyTSO+qs6g6ugadF+FjHbiAHT1F3MucXyi4GcSEC7KnRWI7VEu/XOd8rfz2XQrwqLnbldpCnuaujg==" spinCount="100000" sheet="1" objects="1" scenarios="1" formatColumns="0" formatRows="0" autoFilter="0"/>
  <autoFilter ref="C134:K1252" xr:uid="{00000000-0009-0000-0000-000001000000}"/>
  <mergeCells count="9">
    <mergeCell ref="E87:H87"/>
    <mergeCell ref="E125:H125"/>
    <mergeCell ref="E127:H12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225"/>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1"/>
      <c r="M2" s="191"/>
      <c r="N2" s="191"/>
      <c r="O2" s="191"/>
      <c r="P2" s="191"/>
      <c r="Q2" s="191"/>
      <c r="R2" s="191"/>
      <c r="S2" s="191"/>
      <c r="T2" s="191"/>
      <c r="U2" s="191"/>
      <c r="V2" s="191"/>
      <c r="AT2" s="17" t="s">
        <v>87</v>
      </c>
    </row>
    <row r="3" spans="2:46" ht="6.95" customHeight="1">
      <c r="B3" s="18"/>
      <c r="C3" s="19"/>
      <c r="D3" s="19"/>
      <c r="E3" s="19"/>
      <c r="F3" s="19"/>
      <c r="G3" s="19"/>
      <c r="H3" s="19"/>
      <c r="I3" s="19"/>
      <c r="J3" s="19"/>
      <c r="K3" s="19"/>
      <c r="L3" s="20"/>
      <c r="AT3" s="17" t="s">
        <v>84</v>
      </c>
    </row>
    <row r="4" spans="2:46" ht="24.95" customHeight="1">
      <c r="B4" s="20"/>
      <c r="D4" s="21" t="s">
        <v>97</v>
      </c>
      <c r="L4" s="20"/>
      <c r="M4" s="88" t="s">
        <v>10</v>
      </c>
      <c r="AT4" s="17" t="s">
        <v>4</v>
      </c>
    </row>
    <row r="5" spans="2:46" ht="6.95" customHeight="1">
      <c r="B5" s="20"/>
      <c r="L5" s="20"/>
    </row>
    <row r="6" spans="2:46" ht="12" customHeight="1">
      <c r="B6" s="20"/>
      <c r="D6" s="27" t="s">
        <v>16</v>
      </c>
      <c r="L6" s="20"/>
    </row>
    <row r="7" spans="2:46" ht="16.5" customHeight="1">
      <c r="B7" s="20"/>
      <c r="E7" s="230" t="str">
        <f>'Rekapitulace stavby'!K6</f>
        <v>Stavební úpravy v areálu SK Chválkovice - 2. etapa</v>
      </c>
      <c r="F7" s="231"/>
      <c r="G7" s="231"/>
      <c r="H7" s="231"/>
      <c r="L7" s="20"/>
    </row>
    <row r="8" spans="2:46" s="1" customFormat="1" ht="12" customHeight="1">
      <c r="B8" s="32"/>
      <c r="D8" s="27" t="s">
        <v>98</v>
      </c>
      <c r="L8" s="32"/>
    </row>
    <row r="9" spans="2:46" s="1" customFormat="1" ht="16.5" customHeight="1">
      <c r="B9" s="32"/>
      <c r="E9" s="220" t="s">
        <v>1304</v>
      </c>
      <c r="F9" s="229"/>
      <c r="G9" s="229"/>
      <c r="H9" s="229"/>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Vyplň údaj</v>
      </c>
      <c r="L12" s="32"/>
    </row>
    <row r="13" spans="2:46" s="1" customFormat="1" ht="10.9" customHeight="1">
      <c r="B13" s="32"/>
      <c r="L13" s="32"/>
    </row>
    <row r="14" spans="2:46" s="1" customFormat="1" ht="12" customHeight="1">
      <c r="B14" s="32"/>
      <c r="D14" s="27" t="s">
        <v>23</v>
      </c>
      <c r="I14" s="27" t="s">
        <v>24</v>
      </c>
      <c r="J14" s="25" t="str">
        <f>IF('Rekapitulace stavby'!AN10="","",'Rekapitulace stavby'!AN10)</f>
        <v/>
      </c>
      <c r="L14" s="32"/>
    </row>
    <row r="15" spans="2:46" s="1" customFormat="1" ht="18" customHeight="1">
      <c r="B15" s="32"/>
      <c r="E15" s="25" t="str">
        <f>IF('Rekapitulace stavby'!E11="","",'Rekapitulace stavby'!E11)</f>
        <v xml:space="preserve"> </v>
      </c>
      <c r="I15" s="27" t="s">
        <v>26</v>
      </c>
      <c r="J15" s="25" t="str">
        <f>IF('Rekapitulace stavby'!AN11="","",'Rekapitulace stavby'!AN11)</f>
        <v/>
      </c>
      <c r="L15" s="32"/>
    </row>
    <row r="16" spans="2:46" s="1" customFormat="1" ht="6.95" customHeight="1">
      <c r="B16" s="32"/>
      <c r="L16" s="32"/>
    </row>
    <row r="17" spans="2:12" s="1" customFormat="1" ht="12" customHeight="1">
      <c r="B17" s="32"/>
      <c r="D17" s="27" t="s">
        <v>27</v>
      </c>
      <c r="I17" s="27" t="s">
        <v>24</v>
      </c>
      <c r="J17" s="28" t="str">
        <f>'Rekapitulace stavby'!AN13</f>
        <v>Vyplň údaj</v>
      </c>
      <c r="L17" s="32"/>
    </row>
    <row r="18" spans="2:12" s="1" customFormat="1" ht="18" customHeight="1">
      <c r="B18" s="32"/>
      <c r="E18" s="232" t="str">
        <f>'Rekapitulace stavby'!E14</f>
        <v>Vyplň údaj</v>
      </c>
      <c r="F18" s="202"/>
      <c r="G18" s="202"/>
      <c r="H18" s="202"/>
      <c r="I18" s="27" t="s">
        <v>26</v>
      </c>
      <c r="J18" s="28" t="str">
        <f>'Rekapitulace stavby'!AN14</f>
        <v>Vyplň údaj</v>
      </c>
      <c r="L18" s="32"/>
    </row>
    <row r="19" spans="2:12" s="1" customFormat="1" ht="6.95" customHeight="1">
      <c r="B19" s="32"/>
      <c r="L19" s="32"/>
    </row>
    <row r="20" spans="2:12" s="1" customFormat="1" ht="12" customHeight="1">
      <c r="B20" s="32"/>
      <c r="D20" s="27" t="s">
        <v>29</v>
      </c>
      <c r="I20" s="27" t="s">
        <v>24</v>
      </c>
      <c r="J20" s="25" t="s">
        <v>1</v>
      </c>
      <c r="L20" s="32"/>
    </row>
    <row r="21" spans="2:12" s="1" customFormat="1" ht="18" customHeight="1">
      <c r="B21" s="32"/>
      <c r="E21" s="25" t="s">
        <v>30</v>
      </c>
      <c r="I21" s="27" t="s">
        <v>26</v>
      </c>
      <c r="J21" s="25" t="s">
        <v>1</v>
      </c>
      <c r="L21" s="32"/>
    </row>
    <row r="22" spans="2:12" s="1" customFormat="1" ht="6.95" customHeight="1">
      <c r="B22" s="32"/>
      <c r="L22" s="32"/>
    </row>
    <row r="23" spans="2:12" s="1" customFormat="1" ht="12" customHeight="1">
      <c r="B23" s="32"/>
      <c r="D23" s="27" t="s">
        <v>32</v>
      </c>
      <c r="I23" s="27" t="s">
        <v>24</v>
      </c>
      <c r="J23" s="25" t="s">
        <v>1</v>
      </c>
      <c r="L23" s="32"/>
    </row>
    <row r="24" spans="2:12" s="1" customFormat="1" ht="18" customHeight="1">
      <c r="B24" s="32"/>
      <c r="E24" s="25" t="s">
        <v>30</v>
      </c>
      <c r="I24" s="27" t="s">
        <v>26</v>
      </c>
      <c r="J24" s="25" t="s">
        <v>1</v>
      </c>
      <c r="L24" s="32"/>
    </row>
    <row r="25" spans="2:12" s="1" customFormat="1" ht="6.95" customHeight="1">
      <c r="B25" s="32"/>
      <c r="L25" s="32"/>
    </row>
    <row r="26" spans="2:12" s="1" customFormat="1" ht="12" customHeight="1">
      <c r="B26" s="32"/>
      <c r="D26" s="27" t="s">
        <v>33</v>
      </c>
      <c r="L26" s="32"/>
    </row>
    <row r="27" spans="2:12" s="7" customFormat="1" ht="16.5" customHeight="1">
      <c r="B27" s="89"/>
      <c r="E27" s="206" t="s">
        <v>1</v>
      </c>
      <c r="F27" s="206"/>
      <c r="G27" s="206"/>
      <c r="H27" s="206"/>
      <c r="L27" s="89"/>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0" t="s">
        <v>34</v>
      </c>
      <c r="J30" s="66">
        <f>ROUND(J121, 2)</f>
        <v>0</v>
      </c>
      <c r="L30" s="32"/>
    </row>
    <row r="31" spans="2:12" s="1" customFormat="1" ht="6.95" customHeight="1">
      <c r="B31" s="32"/>
      <c r="D31" s="53"/>
      <c r="E31" s="53"/>
      <c r="F31" s="53"/>
      <c r="G31" s="53"/>
      <c r="H31" s="53"/>
      <c r="I31" s="53"/>
      <c r="J31" s="53"/>
      <c r="K31" s="53"/>
      <c r="L31" s="32"/>
    </row>
    <row r="32" spans="2:12" s="1" customFormat="1" ht="14.45" customHeight="1">
      <c r="B32" s="32"/>
      <c r="F32" s="35" t="s">
        <v>36</v>
      </c>
      <c r="I32" s="35" t="s">
        <v>35</v>
      </c>
      <c r="J32" s="35" t="s">
        <v>37</v>
      </c>
      <c r="L32" s="32"/>
    </row>
    <row r="33" spans="2:12" s="1" customFormat="1" ht="14.45" customHeight="1">
      <c r="B33" s="32"/>
      <c r="D33" s="55" t="s">
        <v>38</v>
      </c>
      <c r="E33" s="27" t="s">
        <v>39</v>
      </c>
      <c r="F33" s="91">
        <f>ROUND((SUM(BE121:BE224)),  2)</f>
        <v>0</v>
      </c>
      <c r="I33" s="92">
        <v>0.21</v>
      </c>
      <c r="J33" s="91">
        <f>ROUND(((SUM(BE121:BE224))*I33),  2)</f>
        <v>0</v>
      </c>
      <c r="L33" s="32"/>
    </row>
    <row r="34" spans="2:12" s="1" customFormat="1" ht="14.45" customHeight="1">
      <c r="B34" s="32"/>
      <c r="E34" s="27" t="s">
        <v>40</v>
      </c>
      <c r="F34" s="91">
        <f>ROUND((SUM(BF121:BF224)),  2)</f>
        <v>0</v>
      </c>
      <c r="I34" s="92">
        <v>0.15</v>
      </c>
      <c r="J34" s="91">
        <f>ROUND(((SUM(BF121:BF224))*I34),  2)</f>
        <v>0</v>
      </c>
      <c r="L34" s="32"/>
    </row>
    <row r="35" spans="2:12" s="1" customFormat="1" ht="14.45" hidden="1" customHeight="1">
      <c r="B35" s="32"/>
      <c r="E35" s="27" t="s">
        <v>41</v>
      </c>
      <c r="F35" s="91">
        <f>ROUND((SUM(BG121:BG224)),  2)</f>
        <v>0</v>
      </c>
      <c r="I35" s="92">
        <v>0.21</v>
      </c>
      <c r="J35" s="91">
        <f>0</f>
        <v>0</v>
      </c>
      <c r="L35" s="32"/>
    </row>
    <row r="36" spans="2:12" s="1" customFormat="1" ht="14.45" hidden="1" customHeight="1">
      <c r="B36" s="32"/>
      <c r="E36" s="27" t="s">
        <v>42</v>
      </c>
      <c r="F36" s="91">
        <f>ROUND((SUM(BH121:BH224)),  2)</f>
        <v>0</v>
      </c>
      <c r="I36" s="92">
        <v>0.15</v>
      </c>
      <c r="J36" s="91">
        <f>0</f>
        <v>0</v>
      </c>
      <c r="L36" s="32"/>
    </row>
    <row r="37" spans="2:12" s="1" customFormat="1" ht="14.45" hidden="1" customHeight="1">
      <c r="B37" s="32"/>
      <c r="E37" s="27" t="s">
        <v>43</v>
      </c>
      <c r="F37" s="91">
        <f>ROUND((SUM(BI121:BI224)),  2)</f>
        <v>0</v>
      </c>
      <c r="I37" s="92">
        <v>0</v>
      </c>
      <c r="J37" s="91">
        <f>0</f>
        <v>0</v>
      </c>
      <c r="L37" s="32"/>
    </row>
    <row r="38" spans="2:12" s="1" customFormat="1" ht="6.95" customHeight="1">
      <c r="B38" s="32"/>
      <c r="L38" s="32"/>
    </row>
    <row r="39" spans="2:12" s="1" customFormat="1" ht="25.35" customHeight="1">
      <c r="B39" s="32"/>
      <c r="C39" s="93"/>
      <c r="D39" s="94" t="s">
        <v>44</v>
      </c>
      <c r="E39" s="57"/>
      <c r="F39" s="57"/>
      <c r="G39" s="95" t="s">
        <v>45</v>
      </c>
      <c r="H39" s="96" t="s">
        <v>46</v>
      </c>
      <c r="I39" s="57"/>
      <c r="J39" s="97">
        <f>SUM(J30:J37)</f>
        <v>0</v>
      </c>
      <c r="K39" s="98"/>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47</v>
      </c>
      <c r="E50" s="42"/>
      <c r="F50" s="42"/>
      <c r="G50" s="41" t="s">
        <v>48</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49</v>
      </c>
      <c r="E61" s="34"/>
      <c r="F61" s="99" t="s">
        <v>50</v>
      </c>
      <c r="G61" s="43" t="s">
        <v>49</v>
      </c>
      <c r="H61" s="34"/>
      <c r="I61" s="34"/>
      <c r="J61" s="100" t="s">
        <v>50</v>
      </c>
      <c r="K61" s="34"/>
      <c r="L61" s="32"/>
    </row>
    <row r="62" spans="2:12">
      <c r="B62" s="20"/>
      <c r="L62" s="20"/>
    </row>
    <row r="63" spans="2:12">
      <c r="B63" s="20"/>
      <c r="L63" s="20"/>
    </row>
    <row r="64" spans="2:12">
      <c r="B64" s="20"/>
      <c r="L64" s="20"/>
    </row>
    <row r="65" spans="2:12" s="1" customFormat="1" ht="12.75">
      <c r="B65" s="32"/>
      <c r="D65" s="41" t="s">
        <v>51</v>
      </c>
      <c r="E65" s="42"/>
      <c r="F65" s="42"/>
      <c r="G65" s="41" t="s">
        <v>52</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49</v>
      </c>
      <c r="E76" s="34"/>
      <c r="F76" s="99" t="s">
        <v>50</v>
      </c>
      <c r="G76" s="43" t="s">
        <v>49</v>
      </c>
      <c r="H76" s="34"/>
      <c r="I76" s="34"/>
      <c r="J76" s="100" t="s">
        <v>50</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100</v>
      </c>
      <c r="L82" s="32"/>
    </row>
    <row r="83" spans="2:47" s="1" customFormat="1" ht="6.95" customHeight="1">
      <c r="B83" s="32"/>
      <c r="L83" s="32"/>
    </row>
    <row r="84" spans="2:47" s="1" customFormat="1" ht="12" customHeight="1">
      <c r="B84" s="32"/>
      <c r="C84" s="27" t="s">
        <v>16</v>
      </c>
      <c r="L84" s="32"/>
    </row>
    <row r="85" spans="2:47" s="1" customFormat="1" ht="16.5" customHeight="1">
      <c r="B85" s="32"/>
      <c r="E85" s="230" t="str">
        <f>E7</f>
        <v>Stavební úpravy v areálu SK Chválkovice - 2. etapa</v>
      </c>
      <c r="F85" s="231"/>
      <c r="G85" s="231"/>
      <c r="H85" s="231"/>
      <c r="L85" s="32"/>
    </row>
    <row r="86" spans="2:47" s="1" customFormat="1" ht="12" customHeight="1">
      <c r="B86" s="32"/>
      <c r="C86" s="27" t="s">
        <v>98</v>
      </c>
      <c r="L86" s="32"/>
    </row>
    <row r="87" spans="2:47" s="1" customFormat="1" ht="16.5" customHeight="1">
      <c r="B87" s="32"/>
      <c r="E87" s="220" t="str">
        <f>E9</f>
        <v>ZTI - Zdravotechnické instalace</v>
      </c>
      <c r="F87" s="229"/>
      <c r="G87" s="229"/>
      <c r="H87" s="229"/>
      <c r="L87" s="32"/>
    </row>
    <row r="88" spans="2:47" s="1" customFormat="1" ht="6.95" customHeight="1">
      <c r="B88" s="32"/>
      <c r="L88" s="32"/>
    </row>
    <row r="89" spans="2:47" s="1" customFormat="1" ht="12" customHeight="1">
      <c r="B89" s="32"/>
      <c r="C89" s="27" t="s">
        <v>20</v>
      </c>
      <c r="F89" s="25" t="str">
        <f>F12</f>
        <v>Olomouc</v>
      </c>
      <c r="I89" s="27" t="s">
        <v>22</v>
      </c>
      <c r="J89" s="52" t="str">
        <f>IF(J12="","",J12)</f>
        <v>Vyplň údaj</v>
      </c>
      <c r="L89" s="32"/>
    </row>
    <row r="90" spans="2:47" s="1" customFormat="1" ht="6.95" customHeight="1">
      <c r="B90" s="32"/>
      <c r="L90" s="32"/>
    </row>
    <row r="91" spans="2:47" s="1" customFormat="1" ht="15.2" customHeight="1">
      <c r="B91" s="32"/>
      <c r="C91" s="27" t="s">
        <v>23</v>
      </c>
      <c r="F91" s="25" t="str">
        <f>E15</f>
        <v xml:space="preserve"> </v>
      </c>
      <c r="I91" s="27" t="s">
        <v>29</v>
      </c>
      <c r="J91" s="30" t="str">
        <f>E21</f>
        <v>ASET studio s.r.o.</v>
      </c>
      <c r="L91" s="32"/>
    </row>
    <row r="92" spans="2:47" s="1" customFormat="1" ht="15.2" customHeight="1">
      <c r="B92" s="32"/>
      <c r="C92" s="27" t="s">
        <v>27</v>
      </c>
      <c r="F92" s="25" t="str">
        <f>IF(E18="","",E18)</f>
        <v>Vyplň údaj</v>
      </c>
      <c r="I92" s="27" t="s">
        <v>32</v>
      </c>
      <c r="J92" s="30" t="str">
        <f>E24</f>
        <v>ASET studio s.r.o.</v>
      </c>
      <c r="L92" s="32"/>
    </row>
    <row r="93" spans="2:47" s="1" customFormat="1" ht="10.35" customHeight="1">
      <c r="B93" s="32"/>
      <c r="L93" s="32"/>
    </row>
    <row r="94" spans="2:47" s="1" customFormat="1" ht="29.25" customHeight="1">
      <c r="B94" s="32"/>
      <c r="C94" s="101" t="s">
        <v>101</v>
      </c>
      <c r="D94" s="93"/>
      <c r="E94" s="93"/>
      <c r="F94" s="93"/>
      <c r="G94" s="93"/>
      <c r="H94" s="93"/>
      <c r="I94" s="93"/>
      <c r="J94" s="102" t="s">
        <v>102</v>
      </c>
      <c r="K94" s="93"/>
      <c r="L94" s="32"/>
    </row>
    <row r="95" spans="2:47" s="1" customFormat="1" ht="10.35" customHeight="1">
      <c r="B95" s="32"/>
      <c r="L95" s="32"/>
    </row>
    <row r="96" spans="2:47" s="1" customFormat="1" ht="22.9" customHeight="1">
      <c r="B96" s="32"/>
      <c r="C96" s="103" t="s">
        <v>103</v>
      </c>
      <c r="J96" s="66">
        <f>J121</f>
        <v>0</v>
      </c>
      <c r="L96" s="32"/>
      <c r="AU96" s="17" t="s">
        <v>104</v>
      </c>
    </row>
    <row r="97" spans="2:12" s="8" customFormat="1" ht="24.95" customHeight="1">
      <c r="B97" s="104"/>
      <c r="D97" s="105" t="s">
        <v>1305</v>
      </c>
      <c r="E97" s="106"/>
      <c r="F97" s="106"/>
      <c r="G97" s="106"/>
      <c r="H97" s="106"/>
      <c r="I97" s="106"/>
      <c r="J97" s="107">
        <f>J122</f>
        <v>0</v>
      </c>
      <c r="L97" s="104"/>
    </row>
    <row r="98" spans="2:12" s="8" customFormat="1" ht="24.95" customHeight="1">
      <c r="B98" s="104"/>
      <c r="D98" s="105" t="s">
        <v>1306</v>
      </c>
      <c r="E98" s="106"/>
      <c r="F98" s="106"/>
      <c r="G98" s="106"/>
      <c r="H98" s="106"/>
      <c r="I98" s="106"/>
      <c r="J98" s="107">
        <f>J132</f>
        <v>0</v>
      </c>
      <c r="L98" s="104"/>
    </row>
    <row r="99" spans="2:12" s="8" customFormat="1" ht="24.95" customHeight="1">
      <c r="B99" s="104"/>
      <c r="D99" s="105" t="s">
        <v>1307</v>
      </c>
      <c r="E99" s="106"/>
      <c r="F99" s="106"/>
      <c r="G99" s="106"/>
      <c r="H99" s="106"/>
      <c r="I99" s="106"/>
      <c r="J99" s="107">
        <f>J140</f>
        <v>0</v>
      </c>
      <c r="L99" s="104"/>
    </row>
    <row r="100" spans="2:12" s="8" customFormat="1" ht="24.95" customHeight="1">
      <c r="B100" s="104"/>
      <c r="D100" s="105" t="s">
        <v>1308</v>
      </c>
      <c r="E100" s="106"/>
      <c r="F100" s="106"/>
      <c r="G100" s="106"/>
      <c r="H100" s="106"/>
      <c r="I100" s="106"/>
      <c r="J100" s="107">
        <f>J165</f>
        <v>0</v>
      </c>
      <c r="L100" s="104"/>
    </row>
    <row r="101" spans="2:12" s="8" customFormat="1" ht="24.95" customHeight="1">
      <c r="B101" s="104"/>
      <c r="D101" s="105" t="s">
        <v>1309</v>
      </c>
      <c r="E101" s="106"/>
      <c r="F101" s="106"/>
      <c r="G101" s="106"/>
      <c r="H101" s="106"/>
      <c r="I101" s="106"/>
      <c r="J101" s="107">
        <f>J195</f>
        <v>0</v>
      </c>
      <c r="L101" s="104"/>
    </row>
    <row r="102" spans="2:12" s="1" customFormat="1" ht="21.75" customHeight="1">
      <c r="B102" s="32"/>
      <c r="L102" s="32"/>
    </row>
    <row r="103" spans="2:12" s="1" customFormat="1" ht="6.95" customHeight="1">
      <c r="B103" s="44"/>
      <c r="C103" s="45"/>
      <c r="D103" s="45"/>
      <c r="E103" s="45"/>
      <c r="F103" s="45"/>
      <c r="G103" s="45"/>
      <c r="H103" s="45"/>
      <c r="I103" s="45"/>
      <c r="J103" s="45"/>
      <c r="K103" s="45"/>
      <c r="L103" s="32"/>
    </row>
    <row r="107" spans="2:12" s="1" customFormat="1" ht="6.95" customHeight="1">
      <c r="B107" s="46"/>
      <c r="C107" s="47"/>
      <c r="D107" s="47"/>
      <c r="E107" s="47"/>
      <c r="F107" s="47"/>
      <c r="G107" s="47"/>
      <c r="H107" s="47"/>
      <c r="I107" s="47"/>
      <c r="J107" s="47"/>
      <c r="K107" s="47"/>
      <c r="L107" s="32"/>
    </row>
    <row r="108" spans="2:12" s="1" customFormat="1" ht="24.95" customHeight="1">
      <c r="B108" s="32"/>
      <c r="C108" s="21" t="s">
        <v>124</v>
      </c>
      <c r="L108" s="32"/>
    </row>
    <row r="109" spans="2:12" s="1" customFormat="1" ht="6.95" customHeight="1">
      <c r="B109" s="32"/>
      <c r="L109" s="32"/>
    </row>
    <row r="110" spans="2:12" s="1" customFormat="1" ht="12" customHeight="1">
      <c r="B110" s="32"/>
      <c r="C110" s="27" t="s">
        <v>16</v>
      </c>
      <c r="L110" s="32"/>
    </row>
    <row r="111" spans="2:12" s="1" customFormat="1" ht="16.5" customHeight="1">
      <c r="B111" s="32"/>
      <c r="E111" s="230" t="str">
        <f>E7</f>
        <v>Stavební úpravy v areálu SK Chválkovice - 2. etapa</v>
      </c>
      <c r="F111" s="231"/>
      <c r="G111" s="231"/>
      <c r="H111" s="231"/>
      <c r="L111" s="32"/>
    </row>
    <row r="112" spans="2:12" s="1" customFormat="1" ht="12" customHeight="1">
      <c r="B112" s="32"/>
      <c r="C112" s="27" t="s">
        <v>98</v>
      </c>
      <c r="L112" s="32"/>
    </row>
    <row r="113" spans="2:65" s="1" customFormat="1" ht="16.5" customHeight="1">
      <c r="B113" s="32"/>
      <c r="E113" s="220" t="str">
        <f>E9</f>
        <v>ZTI - Zdravotechnické instalace</v>
      </c>
      <c r="F113" s="229"/>
      <c r="G113" s="229"/>
      <c r="H113" s="229"/>
      <c r="L113" s="32"/>
    </row>
    <row r="114" spans="2:65" s="1" customFormat="1" ht="6.95" customHeight="1">
      <c r="B114" s="32"/>
      <c r="L114" s="32"/>
    </row>
    <row r="115" spans="2:65" s="1" customFormat="1" ht="12" customHeight="1">
      <c r="B115" s="32"/>
      <c r="C115" s="27" t="s">
        <v>20</v>
      </c>
      <c r="F115" s="25" t="str">
        <f>F12</f>
        <v>Olomouc</v>
      </c>
      <c r="I115" s="27" t="s">
        <v>22</v>
      </c>
      <c r="J115" s="52" t="str">
        <f>IF(J12="","",J12)</f>
        <v>Vyplň údaj</v>
      </c>
      <c r="L115" s="32"/>
    </row>
    <row r="116" spans="2:65" s="1" customFormat="1" ht="6.95" customHeight="1">
      <c r="B116" s="32"/>
      <c r="L116" s="32"/>
    </row>
    <row r="117" spans="2:65" s="1" customFormat="1" ht="15.2" customHeight="1">
      <c r="B117" s="32"/>
      <c r="C117" s="27" t="s">
        <v>23</v>
      </c>
      <c r="F117" s="25" t="str">
        <f>E15</f>
        <v xml:space="preserve"> </v>
      </c>
      <c r="I117" s="27" t="s">
        <v>29</v>
      </c>
      <c r="J117" s="30" t="str">
        <f>E21</f>
        <v>ASET studio s.r.o.</v>
      </c>
      <c r="L117" s="32"/>
    </row>
    <row r="118" spans="2:65" s="1" customFormat="1" ht="15.2" customHeight="1">
      <c r="B118" s="32"/>
      <c r="C118" s="27" t="s">
        <v>27</v>
      </c>
      <c r="F118" s="25" t="str">
        <f>IF(E18="","",E18)</f>
        <v>Vyplň údaj</v>
      </c>
      <c r="I118" s="27" t="s">
        <v>32</v>
      </c>
      <c r="J118" s="30" t="str">
        <f>E24</f>
        <v>ASET studio s.r.o.</v>
      </c>
      <c r="L118" s="32"/>
    </row>
    <row r="119" spans="2:65" s="1" customFormat="1" ht="10.35" customHeight="1">
      <c r="B119" s="32"/>
      <c r="L119" s="32"/>
    </row>
    <row r="120" spans="2:65" s="10" customFormat="1" ht="29.25" customHeight="1">
      <c r="B120" s="112"/>
      <c r="C120" s="113" t="s">
        <v>125</v>
      </c>
      <c r="D120" s="114" t="s">
        <v>59</v>
      </c>
      <c r="E120" s="114" t="s">
        <v>55</v>
      </c>
      <c r="F120" s="114" t="s">
        <v>56</v>
      </c>
      <c r="G120" s="114" t="s">
        <v>126</v>
      </c>
      <c r="H120" s="114" t="s">
        <v>127</v>
      </c>
      <c r="I120" s="114" t="s">
        <v>128</v>
      </c>
      <c r="J120" s="114" t="s">
        <v>102</v>
      </c>
      <c r="K120" s="115" t="s">
        <v>129</v>
      </c>
      <c r="L120" s="112"/>
      <c r="M120" s="59" t="s">
        <v>1</v>
      </c>
      <c r="N120" s="60" t="s">
        <v>38</v>
      </c>
      <c r="O120" s="60" t="s">
        <v>130</v>
      </c>
      <c r="P120" s="60" t="s">
        <v>131</v>
      </c>
      <c r="Q120" s="60" t="s">
        <v>132</v>
      </c>
      <c r="R120" s="60" t="s">
        <v>133</v>
      </c>
      <c r="S120" s="60" t="s">
        <v>134</v>
      </c>
      <c r="T120" s="61" t="s">
        <v>135</v>
      </c>
    </row>
    <row r="121" spans="2:65" s="1" customFormat="1" ht="22.9" customHeight="1">
      <c r="B121" s="32"/>
      <c r="C121" s="64" t="s">
        <v>136</v>
      </c>
      <c r="J121" s="116">
        <f>BK121</f>
        <v>0</v>
      </c>
      <c r="L121" s="32"/>
      <c r="M121" s="62"/>
      <c r="N121" s="53"/>
      <c r="O121" s="53"/>
      <c r="P121" s="117">
        <f>P122+P132+P140+P165+P195</f>
        <v>0</v>
      </c>
      <c r="Q121" s="53"/>
      <c r="R121" s="117">
        <f>R122+R132+R140+R165+R195</f>
        <v>0</v>
      </c>
      <c r="S121" s="53"/>
      <c r="T121" s="118">
        <f>T122+T132+T140+T165+T195</f>
        <v>0</v>
      </c>
      <c r="AT121" s="17" t="s">
        <v>73</v>
      </c>
      <c r="AU121" s="17" t="s">
        <v>104</v>
      </c>
      <c r="BK121" s="119">
        <f>BK122+BK132+BK140+BK165+BK195</f>
        <v>0</v>
      </c>
    </row>
    <row r="122" spans="2:65" s="11" customFormat="1" ht="25.9" customHeight="1">
      <c r="B122" s="120"/>
      <c r="D122" s="121" t="s">
        <v>73</v>
      </c>
      <c r="E122" s="122" t="s">
        <v>250</v>
      </c>
      <c r="F122" s="122" t="s">
        <v>1310</v>
      </c>
      <c r="I122" s="123"/>
      <c r="J122" s="124">
        <f>BK122</f>
        <v>0</v>
      </c>
      <c r="L122" s="120"/>
      <c r="M122" s="125"/>
      <c r="P122" s="126">
        <f>SUM(P123:P131)</f>
        <v>0</v>
      </c>
      <c r="R122" s="126">
        <f>SUM(R123:R131)</f>
        <v>0</v>
      </c>
      <c r="T122" s="127">
        <f>SUM(T123:T131)</f>
        <v>0</v>
      </c>
      <c r="AR122" s="121" t="s">
        <v>82</v>
      </c>
      <c r="AT122" s="128" t="s">
        <v>73</v>
      </c>
      <c r="AU122" s="128" t="s">
        <v>74</v>
      </c>
      <c r="AY122" s="121" t="s">
        <v>139</v>
      </c>
      <c r="BK122" s="129">
        <f>SUM(BK123:BK131)</f>
        <v>0</v>
      </c>
    </row>
    <row r="123" spans="2:65" s="1" customFormat="1" ht="21.75" customHeight="1">
      <c r="B123" s="32"/>
      <c r="C123" s="132" t="s">
        <v>74</v>
      </c>
      <c r="D123" s="132" t="s">
        <v>141</v>
      </c>
      <c r="E123" s="133" t="s">
        <v>1311</v>
      </c>
      <c r="F123" s="134" t="s">
        <v>1312</v>
      </c>
      <c r="G123" s="135" t="s">
        <v>164</v>
      </c>
      <c r="H123" s="136">
        <v>28.8</v>
      </c>
      <c r="I123" s="137"/>
      <c r="J123" s="138">
        <f>ROUND(I123*H123,2)</f>
        <v>0</v>
      </c>
      <c r="K123" s="134" t="s">
        <v>1313</v>
      </c>
      <c r="L123" s="32"/>
      <c r="M123" s="139" t="s">
        <v>1</v>
      </c>
      <c r="N123" s="140" t="s">
        <v>39</v>
      </c>
      <c r="P123" s="141">
        <f>O123*H123</f>
        <v>0</v>
      </c>
      <c r="Q123" s="141">
        <v>0</v>
      </c>
      <c r="R123" s="141">
        <f>Q123*H123</f>
        <v>0</v>
      </c>
      <c r="S123" s="141">
        <v>0</v>
      </c>
      <c r="T123" s="142">
        <f>S123*H123</f>
        <v>0</v>
      </c>
      <c r="AR123" s="143" t="s">
        <v>146</v>
      </c>
      <c r="AT123" s="143" t="s">
        <v>141</v>
      </c>
      <c r="AU123" s="143" t="s">
        <v>82</v>
      </c>
      <c r="AY123" s="17" t="s">
        <v>139</v>
      </c>
      <c r="BE123" s="144">
        <f>IF(N123="základní",J123,0)</f>
        <v>0</v>
      </c>
      <c r="BF123" s="144">
        <f>IF(N123="snížená",J123,0)</f>
        <v>0</v>
      </c>
      <c r="BG123" s="144">
        <f>IF(N123="zákl. přenesená",J123,0)</f>
        <v>0</v>
      </c>
      <c r="BH123" s="144">
        <f>IF(N123="sníž. přenesená",J123,0)</f>
        <v>0</v>
      </c>
      <c r="BI123" s="144">
        <f>IF(N123="nulová",J123,0)</f>
        <v>0</v>
      </c>
      <c r="BJ123" s="17" t="s">
        <v>82</v>
      </c>
      <c r="BK123" s="144">
        <f>ROUND(I123*H123,2)</f>
        <v>0</v>
      </c>
      <c r="BL123" s="17" t="s">
        <v>146</v>
      </c>
      <c r="BM123" s="143" t="s">
        <v>84</v>
      </c>
    </row>
    <row r="124" spans="2:65" s="1" customFormat="1" ht="19.5">
      <c r="B124" s="32"/>
      <c r="D124" s="146" t="s">
        <v>494</v>
      </c>
      <c r="F124" s="183" t="s">
        <v>1314</v>
      </c>
      <c r="I124" s="184"/>
      <c r="L124" s="32"/>
      <c r="M124" s="185"/>
      <c r="T124" s="56"/>
      <c r="AT124" s="17" t="s">
        <v>494</v>
      </c>
      <c r="AU124" s="17" t="s">
        <v>82</v>
      </c>
    </row>
    <row r="125" spans="2:65" s="1" customFormat="1" ht="24.2" customHeight="1">
      <c r="B125" s="32"/>
      <c r="C125" s="132" t="s">
        <v>74</v>
      </c>
      <c r="D125" s="132" t="s">
        <v>141</v>
      </c>
      <c r="E125" s="133" t="s">
        <v>1315</v>
      </c>
      <c r="F125" s="134" t="s">
        <v>1316</v>
      </c>
      <c r="G125" s="135" t="s">
        <v>164</v>
      </c>
      <c r="H125" s="136">
        <v>28.8</v>
      </c>
      <c r="I125" s="137"/>
      <c r="J125" s="138">
        <f>ROUND(I125*H125,2)</f>
        <v>0</v>
      </c>
      <c r="K125" s="134" t="s">
        <v>1313</v>
      </c>
      <c r="L125" s="32"/>
      <c r="M125" s="139" t="s">
        <v>1</v>
      </c>
      <c r="N125" s="140" t="s">
        <v>39</v>
      </c>
      <c r="P125" s="141">
        <f>O125*H125</f>
        <v>0</v>
      </c>
      <c r="Q125" s="141">
        <v>0</v>
      </c>
      <c r="R125" s="141">
        <f>Q125*H125</f>
        <v>0</v>
      </c>
      <c r="S125" s="141">
        <v>0</v>
      </c>
      <c r="T125" s="142">
        <f>S125*H125</f>
        <v>0</v>
      </c>
      <c r="AR125" s="143" t="s">
        <v>146</v>
      </c>
      <c r="AT125" s="143" t="s">
        <v>141</v>
      </c>
      <c r="AU125" s="143" t="s">
        <v>82</v>
      </c>
      <c r="AY125" s="17" t="s">
        <v>139</v>
      </c>
      <c r="BE125" s="144">
        <f>IF(N125="základní",J125,0)</f>
        <v>0</v>
      </c>
      <c r="BF125" s="144">
        <f>IF(N125="snížená",J125,0)</f>
        <v>0</v>
      </c>
      <c r="BG125" s="144">
        <f>IF(N125="zákl. přenesená",J125,0)</f>
        <v>0</v>
      </c>
      <c r="BH125" s="144">
        <f>IF(N125="sníž. přenesená",J125,0)</f>
        <v>0</v>
      </c>
      <c r="BI125" s="144">
        <f>IF(N125="nulová",J125,0)</f>
        <v>0</v>
      </c>
      <c r="BJ125" s="17" t="s">
        <v>82</v>
      </c>
      <c r="BK125" s="144">
        <f>ROUND(I125*H125,2)</f>
        <v>0</v>
      </c>
      <c r="BL125" s="17" t="s">
        <v>146</v>
      </c>
      <c r="BM125" s="143" t="s">
        <v>146</v>
      </c>
    </row>
    <row r="126" spans="2:65" s="1" customFormat="1" ht="21.75" customHeight="1">
      <c r="B126" s="32"/>
      <c r="C126" s="132" t="s">
        <v>74</v>
      </c>
      <c r="D126" s="132" t="s">
        <v>141</v>
      </c>
      <c r="E126" s="133" t="s">
        <v>1317</v>
      </c>
      <c r="F126" s="134" t="s">
        <v>1318</v>
      </c>
      <c r="G126" s="135" t="s">
        <v>164</v>
      </c>
      <c r="H126" s="136">
        <v>28.8</v>
      </c>
      <c r="I126" s="137"/>
      <c r="J126" s="138">
        <f>ROUND(I126*H126,2)</f>
        <v>0</v>
      </c>
      <c r="K126" s="134" t="s">
        <v>1313</v>
      </c>
      <c r="L126" s="32"/>
      <c r="M126" s="139" t="s">
        <v>1</v>
      </c>
      <c r="N126" s="140" t="s">
        <v>39</v>
      </c>
      <c r="P126" s="141">
        <f>O126*H126</f>
        <v>0</v>
      </c>
      <c r="Q126" s="141">
        <v>0</v>
      </c>
      <c r="R126" s="141">
        <f>Q126*H126</f>
        <v>0</v>
      </c>
      <c r="S126" s="141">
        <v>0</v>
      </c>
      <c r="T126" s="142">
        <f>S126*H126</f>
        <v>0</v>
      </c>
      <c r="AR126" s="143" t="s">
        <v>146</v>
      </c>
      <c r="AT126" s="143" t="s">
        <v>141</v>
      </c>
      <c r="AU126" s="143" t="s">
        <v>82</v>
      </c>
      <c r="AY126" s="17" t="s">
        <v>139</v>
      </c>
      <c r="BE126" s="144">
        <f>IF(N126="základní",J126,0)</f>
        <v>0</v>
      </c>
      <c r="BF126" s="144">
        <f>IF(N126="snížená",J126,0)</f>
        <v>0</v>
      </c>
      <c r="BG126" s="144">
        <f>IF(N126="zákl. přenesená",J126,0)</f>
        <v>0</v>
      </c>
      <c r="BH126" s="144">
        <f>IF(N126="sníž. přenesená",J126,0)</f>
        <v>0</v>
      </c>
      <c r="BI126" s="144">
        <f>IF(N126="nulová",J126,0)</f>
        <v>0</v>
      </c>
      <c r="BJ126" s="17" t="s">
        <v>82</v>
      </c>
      <c r="BK126" s="144">
        <f>ROUND(I126*H126,2)</f>
        <v>0</v>
      </c>
      <c r="BL126" s="17" t="s">
        <v>146</v>
      </c>
      <c r="BM126" s="143" t="s">
        <v>176</v>
      </c>
    </row>
    <row r="127" spans="2:65" s="1" customFormat="1" ht="21.75" customHeight="1">
      <c r="B127" s="32"/>
      <c r="C127" s="132" t="s">
        <v>74</v>
      </c>
      <c r="D127" s="132" t="s">
        <v>141</v>
      </c>
      <c r="E127" s="133" t="s">
        <v>1319</v>
      </c>
      <c r="F127" s="134" t="s">
        <v>1320</v>
      </c>
      <c r="G127" s="135" t="s">
        <v>164</v>
      </c>
      <c r="H127" s="136">
        <v>2.4</v>
      </c>
      <c r="I127" s="137"/>
      <c r="J127" s="138">
        <f>ROUND(I127*H127,2)</f>
        <v>0</v>
      </c>
      <c r="K127" s="134" t="s">
        <v>1313</v>
      </c>
      <c r="L127" s="32"/>
      <c r="M127" s="139" t="s">
        <v>1</v>
      </c>
      <c r="N127" s="140" t="s">
        <v>39</v>
      </c>
      <c r="P127" s="141">
        <f>O127*H127</f>
        <v>0</v>
      </c>
      <c r="Q127" s="141">
        <v>0</v>
      </c>
      <c r="R127" s="141">
        <f>Q127*H127</f>
        <v>0</v>
      </c>
      <c r="S127" s="141">
        <v>0</v>
      </c>
      <c r="T127" s="142">
        <f>S127*H127</f>
        <v>0</v>
      </c>
      <c r="AR127" s="143" t="s">
        <v>146</v>
      </c>
      <c r="AT127" s="143" t="s">
        <v>141</v>
      </c>
      <c r="AU127" s="143" t="s">
        <v>82</v>
      </c>
      <c r="AY127" s="17" t="s">
        <v>139</v>
      </c>
      <c r="BE127" s="144">
        <f>IF(N127="základní",J127,0)</f>
        <v>0</v>
      </c>
      <c r="BF127" s="144">
        <f>IF(N127="snížená",J127,0)</f>
        <v>0</v>
      </c>
      <c r="BG127" s="144">
        <f>IF(N127="zákl. přenesená",J127,0)</f>
        <v>0</v>
      </c>
      <c r="BH127" s="144">
        <f>IF(N127="sníž. přenesená",J127,0)</f>
        <v>0</v>
      </c>
      <c r="BI127" s="144">
        <f>IF(N127="nulová",J127,0)</f>
        <v>0</v>
      </c>
      <c r="BJ127" s="17" t="s">
        <v>82</v>
      </c>
      <c r="BK127" s="144">
        <f>ROUND(I127*H127,2)</f>
        <v>0</v>
      </c>
      <c r="BL127" s="17" t="s">
        <v>146</v>
      </c>
      <c r="BM127" s="143" t="s">
        <v>188</v>
      </c>
    </row>
    <row r="128" spans="2:65" s="1" customFormat="1" ht="16.5" customHeight="1">
      <c r="B128" s="32"/>
      <c r="C128" s="132" t="s">
        <v>74</v>
      </c>
      <c r="D128" s="132" t="s">
        <v>141</v>
      </c>
      <c r="E128" s="133" t="s">
        <v>1321</v>
      </c>
      <c r="F128" s="134" t="s">
        <v>1322</v>
      </c>
      <c r="G128" s="135" t="s">
        <v>164</v>
      </c>
      <c r="H128" s="136">
        <v>7.2</v>
      </c>
      <c r="I128" s="137"/>
      <c r="J128" s="138">
        <f>ROUND(I128*H128,2)</f>
        <v>0</v>
      </c>
      <c r="K128" s="134" t="s">
        <v>1313</v>
      </c>
      <c r="L128" s="32"/>
      <c r="M128" s="139" t="s">
        <v>1</v>
      </c>
      <c r="N128" s="140" t="s">
        <v>39</v>
      </c>
      <c r="P128" s="141">
        <f>O128*H128</f>
        <v>0</v>
      </c>
      <c r="Q128" s="141">
        <v>0</v>
      </c>
      <c r="R128" s="141">
        <f>Q128*H128</f>
        <v>0</v>
      </c>
      <c r="S128" s="141">
        <v>0</v>
      </c>
      <c r="T128" s="142">
        <f>S128*H128</f>
        <v>0</v>
      </c>
      <c r="AR128" s="143" t="s">
        <v>146</v>
      </c>
      <c r="AT128" s="143" t="s">
        <v>141</v>
      </c>
      <c r="AU128" s="143" t="s">
        <v>82</v>
      </c>
      <c r="AY128" s="17" t="s">
        <v>139</v>
      </c>
      <c r="BE128" s="144">
        <f>IF(N128="základní",J128,0)</f>
        <v>0</v>
      </c>
      <c r="BF128" s="144">
        <f>IF(N128="snížená",J128,0)</f>
        <v>0</v>
      </c>
      <c r="BG128" s="144">
        <f>IF(N128="zákl. přenesená",J128,0)</f>
        <v>0</v>
      </c>
      <c r="BH128" s="144">
        <f>IF(N128="sníž. přenesená",J128,0)</f>
        <v>0</v>
      </c>
      <c r="BI128" s="144">
        <f>IF(N128="nulová",J128,0)</f>
        <v>0</v>
      </c>
      <c r="BJ128" s="17" t="s">
        <v>82</v>
      </c>
      <c r="BK128" s="144">
        <f>ROUND(I128*H128,2)</f>
        <v>0</v>
      </c>
      <c r="BL128" s="17" t="s">
        <v>146</v>
      </c>
      <c r="BM128" s="143" t="s">
        <v>150</v>
      </c>
    </row>
    <row r="129" spans="2:65" s="1" customFormat="1" ht="19.5">
      <c r="B129" s="32"/>
      <c r="D129" s="146" t="s">
        <v>494</v>
      </c>
      <c r="F129" s="183" t="s">
        <v>1323</v>
      </c>
      <c r="I129" s="184"/>
      <c r="L129" s="32"/>
      <c r="M129" s="185"/>
      <c r="T129" s="56"/>
      <c r="AT129" s="17" t="s">
        <v>494</v>
      </c>
      <c r="AU129" s="17" t="s">
        <v>82</v>
      </c>
    </row>
    <row r="130" spans="2:65" s="1" customFormat="1" ht="16.5" customHeight="1">
      <c r="B130" s="32"/>
      <c r="C130" s="132" t="s">
        <v>74</v>
      </c>
      <c r="D130" s="132" t="s">
        <v>141</v>
      </c>
      <c r="E130" s="133" t="s">
        <v>1324</v>
      </c>
      <c r="F130" s="134" t="s">
        <v>1325</v>
      </c>
      <c r="G130" s="135" t="s">
        <v>164</v>
      </c>
      <c r="H130" s="136">
        <v>19.2</v>
      </c>
      <c r="I130" s="137"/>
      <c r="J130" s="138">
        <f>ROUND(I130*H130,2)</f>
        <v>0</v>
      </c>
      <c r="K130" s="134" t="s">
        <v>1313</v>
      </c>
      <c r="L130" s="32"/>
      <c r="M130" s="139" t="s">
        <v>1</v>
      </c>
      <c r="N130" s="140" t="s">
        <v>39</v>
      </c>
      <c r="P130" s="141">
        <f>O130*H130</f>
        <v>0</v>
      </c>
      <c r="Q130" s="141">
        <v>0</v>
      </c>
      <c r="R130" s="141">
        <f>Q130*H130</f>
        <v>0</v>
      </c>
      <c r="S130" s="141">
        <v>0</v>
      </c>
      <c r="T130" s="142">
        <f>S130*H130</f>
        <v>0</v>
      </c>
      <c r="AR130" s="143" t="s">
        <v>146</v>
      </c>
      <c r="AT130" s="143" t="s">
        <v>141</v>
      </c>
      <c r="AU130" s="143" t="s">
        <v>82</v>
      </c>
      <c r="AY130" s="17" t="s">
        <v>139</v>
      </c>
      <c r="BE130" s="144">
        <f>IF(N130="základní",J130,0)</f>
        <v>0</v>
      </c>
      <c r="BF130" s="144">
        <f>IF(N130="snížená",J130,0)</f>
        <v>0</v>
      </c>
      <c r="BG130" s="144">
        <f>IF(N130="zákl. přenesená",J130,0)</f>
        <v>0</v>
      </c>
      <c r="BH130" s="144">
        <f>IF(N130="sníž. přenesená",J130,0)</f>
        <v>0</v>
      </c>
      <c r="BI130" s="144">
        <f>IF(N130="nulová",J130,0)</f>
        <v>0</v>
      </c>
      <c r="BJ130" s="17" t="s">
        <v>82</v>
      </c>
      <c r="BK130" s="144">
        <f>ROUND(I130*H130,2)</f>
        <v>0</v>
      </c>
      <c r="BL130" s="17" t="s">
        <v>146</v>
      </c>
      <c r="BM130" s="143" t="s">
        <v>204</v>
      </c>
    </row>
    <row r="131" spans="2:65" s="1" customFormat="1" ht="19.5">
      <c r="B131" s="32"/>
      <c r="D131" s="146" t="s">
        <v>494</v>
      </c>
      <c r="F131" s="183" t="s">
        <v>1326</v>
      </c>
      <c r="I131" s="184"/>
      <c r="L131" s="32"/>
      <c r="M131" s="185"/>
      <c r="T131" s="56"/>
      <c r="AT131" s="17" t="s">
        <v>494</v>
      </c>
      <c r="AU131" s="17" t="s">
        <v>82</v>
      </c>
    </row>
    <row r="132" spans="2:65" s="11" customFormat="1" ht="25.9" customHeight="1">
      <c r="B132" s="120"/>
      <c r="D132" s="121" t="s">
        <v>73</v>
      </c>
      <c r="E132" s="122" t="s">
        <v>746</v>
      </c>
      <c r="F132" s="122" t="s">
        <v>1327</v>
      </c>
      <c r="I132" s="123"/>
      <c r="J132" s="124">
        <f>BK132</f>
        <v>0</v>
      </c>
      <c r="L132" s="120"/>
      <c r="M132" s="125"/>
      <c r="P132" s="126">
        <f>SUM(P133:P139)</f>
        <v>0</v>
      </c>
      <c r="R132" s="126">
        <f>SUM(R133:R139)</f>
        <v>0</v>
      </c>
      <c r="T132" s="127">
        <f>SUM(T133:T139)</f>
        <v>0</v>
      </c>
      <c r="AR132" s="121" t="s">
        <v>82</v>
      </c>
      <c r="AT132" s="128" t="s">
        <v>73</v>
      </c>
      <c r="AU132" s="128" t="s">
        <v>74</v>
      </c>
      <c r="AY132" s="121" t="s">
        <v>139</v>
      </c>
      <c r="BK132" s="129">
        <f>SUM(BK133:BK139)</f>
        <v>0</v>
      </c>
    </row>
    <row r="133" spans="2:65" s="1" customFormat="1" ht="16.5" customHeight="1">
      <c r="B133" s="32"/>
      <c r="C133" s="132" t="s">
        <v>74</v>
      </c>
      <c r="D133" s="132" t="s">
        <v>141</v>
      </c>
      <c r="E133" s="133" t="s">
        <v>1328</v>
      </c>
      <c r="F133" s="134" t="s">
        <v>1329</v>
      </c>
      <c r="G133" s="135" t="s">
        <v>159</v>
      </c>
      <c r="H133" s="136">
        <v>26</v>
      </c>
      <c r="I133" s="137"/>
      <c r="J133" s="138">
        <f t="shared" ref="J133:J139" si="0">ROUND(I133*H133,2)</f>
        <v>0</v>
      </c>
      <c r="K133" s="134" t="s">
        <v>1330</v>
      </c>
      <c r="L133" s="32"/>
      <c r="M133" s="139" t="s">
        <v>1</v>
      </c>
      <c r="N133" s="140" t="s">
        <v>39</v>
      </c>
      <c r="P133" s="141">
        <f t="shared" ref="P133:P139" si="1">O133*H133</f>
        <v>0</v>
      </c>
      <c r="Q133" s="141">
        <v>0</v>
      </c>
      <c r="R133" s="141">
        <f t="shared" ref="R133:R139" si="2">Q133*H133</f>
        <v>0</v>
      </c>
      <c r="S133" s="141">
        <v>0</v>
      </c>
      <c r="T133" s="142">
        <f t="shared" ref="T133:T139" si="3">S133*H133</f>
        <v>0</v>
      </c>
      <c r="AR133" s="143" t="s">
        <v>146</v>
      </c>
      <c r="AT133" s="143" t="s">
        <v>141</v>
      </c>
      <c r="AU133" s="143" t="s">
        <v>82</v>
      </c>
      <c r="AY133" s="17" t="s">
        <v>139</v>
      </c>
      <c r="BE133" s="144">
        <f t="shared" ref="BE133:BE139" si="4">IF(N133="základní",J133,0)</f>
        <v>0</v>
      </c>
      <c r="BF133" s="144">
        <f t="shared" ref="BF133:BF139" si="5">IF(N133="snížená",J133,0)</f>
        <v>0</v>
      </c>
      <c r="BG133" s="144">
        <f t="shared" ref="BG133:BG139" si="6">IF(N133="zákl. přenesená",J133,0)</f>
        <v>0</v>
      </c>
      <c r="BH133" s="144">
        <f t="shared" ref="BH133:BH139" si="7">IF(N133="sníž. přenesená",J133,0)</f>
        <v>0</v>
      </c>
      <c r="BI133" s="144">
        <f t="shared" ref="BI133:BI139" si="8">IF(N133="nulová",J133,0)</f>
        <v>0</v>
      </c>
      <c r="BJ133" s="17" t="s">
        <v>82</v>
      </c>
      <c r="BK133" s="144">
        <f t="shared" ref="BK133:BK139" si="9">ROUND(I133*H133,2)</f>
        <v>0</v>
      </c>
      <c r="BL133" s="17" t="s">
        <v>146</v>
      </c>
      <c r="BM133" s="143" t="s">
        <v>217</v>
      </c>
    </row>
    <row r="134" spans="2:65" s="1" customFormat="1" ht="16.5" customHeight="1">
      <c r="B134" s="32"/>
      <c r="C134" s="132" t="s">
        <v>74</v>
      </c>
      <c r="D134" s="132" t="s">
        <v>141</v>
      </c>
      <c r="E134" s="133" t="s">
        <v>1331</v>
      </c>
      <c r="F134" s="134" t="s">
        <v>1332</v>
      </c>
      <c r="G134" s="135" t="s">
        <v>159</v>
      </c>
      <c r="H134" s="136">
        <v>16</v>
      </c>
      <c r="I134" s="137"/>
      <c r="J134" s="138">
        <f t="shared" si="0"/>
        <v>0</v>
      </c>
      <c r="K134" s="134" t="s">
        <v>1330</v>
      </c>
      <c r="L134" s="32"/>
      <c r="M134" s="139" t="s">
        <v>1</v>
      </c>
      <c r="N134" s="140" t="s">
        <v>39</v>
      </c>
      <c r="P134" s="141">
        <f t="shared" si="1"/>
        <v>0</v>
      </c>
      <c r="Q134" s="141">
        <v>0</v>
      </c>
      <c r="R134" s="141">
        <f t="shared" si="2"/>
        <v>0</v>
      </c>
      <c r="S134" s="141">
        <v>0</v>
      </c>
      <c r="T134" s="142">
        <f t="shared" si="3"/>
        <v>0</v>
      </c>
      <c r="AR134" s="143" t="s">
        <v>146</v>
      </c>
      <c r="AT134" s="143" t="s">
        <v>141</v>
      </c>
      <c r="AU134" s="143" t="s">
        <v>82</v>
      </c>
      <c r="AY134" s="17" t="s">
        <v>139</v>
      </c>
      <c r="BE134" s="144">
        <f t="shared" si="4"/>
        <v>0</v>
      </c>
      <c r="BF134" s="144">
        <f t="shared" si="5"/>
        <v>0</v>
      </c>
      <c r="BG134" s="144">
        <f t="shared" si="6"/>
        <v>0</v>
      </c>
      <c r="BH134" s="144">
        <f t="shared" si="7"/>
        <v>0</v>
      </c>
      <c r="BI134" s="144">
        <f t="shared" si="8"/>
        <v>0</v>
      </c>
      <c r="BJ134" s="17" t="s">
        <v>82</v>
      </c>
      <c r="BK134" s="144">
        <f t="shared" si="9"/>
        <v>0</v>
      </c>
      <c r="BL134" s="17" t="s">
        <v>146</v>
      </c>
      <c r="BM134" s="143" t="s">
        <v>230</v>
      </c>
    </row>
    <row r="135" spans="2:65" s="1" customFormat="1" ht="16.5" customHeight="1">
      <c r="B135" s="32"/>
      <c r="C135" s="132" t="s">
        <v>74</v>
      </c>
      <c r="D135" s="132" t="s">
        <v>141</v>
      </c>
      <c r="E135" s="133" t="s">
        <v>1333</v>
      </c>
      <c r="F135" s="134" t="s">
        <v>1334</v>
      </c>
      <c r="G135" s="135" t="s">
        <v>159</v>
      </c>
      <c r="H135" s="136">
        <v>42</v>
      </c>
      <c r="I135" s="137"/>
      <c r="J135" s="138">
        <f t="shared" si="0"/>
        <v>0</v>
      </c>
      <c r="K135" s="134" t="s">
        <v>1330</v>
      </c>
      <c r="L135" s="32"/>
      <c r="M135" s="139" t="s">
        <v>1</v>
      </c>
      <c r="N135" s="140" t="s">
        <v>39</v>
      </c>
      <c r="P135" s="141">
        <f t="shared" si="1"/>
        <v>0</v>
      </c>
      <c r="Q135" s="141">
        <v>0</v>
      </c>
      <c r="R135" s="141">
        <f t="shared" si="2"/>
        <v>0</v>
      </c>
      <c r="S135" s="141">
        <v>0</v>
      </c>
      <c r="T135" s="142">
        <f t="shared" si="3"/>
        <v>0</v>
      </c>
      <c r="AR135" s="143" t="s">
        <v>146</v>
      </c>
      <c r="AT135" s="143" t="s">
        <v>141</v>
      </c>
      <c r="AU135" s="143" t="s">
        <v>82</v>
      </c>
      <c r="AY135" s="17" t="s">
        <v>139</v>
      </c>
      <c r="BE135" s="144">
        <f t="shared" si="4"/>
        <v>0</v>
      </c>
      <c r="BF135" s="144">
        <f t="shared" si="5"/>
        <v>0</v>
      </c>
      <c r="BG135" s="144">
        <f t="shared" si="6"/>
        <v>0</v>
      </c>
      <c r="BH135" s="144">
        <f t="shared" si="7"/>
        <v>0</v>
      </c>
      <c r="BI135" s="144">
        <f t="shared" si="8"/>
        <v>0</v>
      </c>
      <c r="BJ135" s="17" t="s">
        <v>82</v>
      </c>
      <c r="BK135" s="144">
        <f t="shared" si="9"/>
        <v>0</v>
      </c>
      <c r="BL135" s="17" t="s">
        <v>146</v>
      </c>
      <c r="BM135" s="143" t="s">
        <v>243</v>
      </c>
    </row>
    <row r="136" spans="2:65" s="1" customFormat="1" ht="16.5" customHeight="1">
      <c r="B136" s="32"/>
      <c r="C136" s="132" t="s">
        <v>74</v>
      </c>
      <c r="D136" s="132" t="s">
        <v>141</v>
      </c>
      <c r="E136" s="133" t="s">
        <v>1335</v>
      </c>
      <c r="F136" s="134" t="s">
        <v>1336</v>
      </c>
      <c r="G136" s="135" t="s">
        <v>159</v>
      </c>
      <c r="H136" s="136">
        <v>35</v>
      </c>
      <c r="I136" s="137"/>
      <c r="J136" s="138">
        <f t="shared" si="0"/>
        <v>0</v>
      </c>
      <c r="K136" s="134" t="s">
        <v>1330</v>
      </c>
      <c r="L136" s="32"/>
      <c r="M136" s="139" t="s">
        <v>1</v>
      </c>
      <c r="N136" s="140" t="s">
        <v>39</v>
      </c>
      <c r="P136" s="141">
        <f t="shared" si="1"/>
        <v>0</v>
      </c>
      <c r="Q136" s="141">
        <v>0</v>
      </c>
      <c r="R136" s="141">
        <f t="shared" si="2"/>
        <v>0</v>
      </c>
      <c r="S136" s="141">
        <v>0</v>
      </c>
      <c r="T136" s="142">
        <f t="shared" si="3"/>
        <v>0</v>
      </c>
      <c r="AR136" s="143" t="s">
        <v>146</v>
      </c>
      <c r="AT136" s="143" t="s">
        <v>141</v>
      </c>
      <c r="AU136" s="143" t="s">
        <v>82</v>
      </c>
      <c r="AY136" s="17" t="s">
        <v>139</v>
      </c>
      <c r="BE136" s="144">
        <f t="shared" si="4"/>
        <v>0</v>
      </c>
      <c r="BF136" s="144">
        <f t="shared" si="5"/>
        <v>0</v>
      </c>
      <c r="BG136" s="144">
        <f t="shared" si="6"/>
        <v>0</v>
      </c>
      <c r="BH136" s="144">
        <f t="shared" si="7"/>
        <v>0</v>
      </c>
      <c r="BI136" s="144">
        <f t="shared" si="8"/>
        <v>0</v>
      </c>
      <c r="BJ136" s="17" t="s">
        <v>82</v>
      </c>
      <c r="BK136" s="144">
        <f t="shared" si="9"/>
        <v>0</v>
      </c>
      <c r="BL136" s="17" t="s">
        <v>146</v>
      </c>
      <c r="BM136" s="143" t="s">
        <v>255</v>
      </c>
    </row>
    <row r="137" spans="2:65" s="1" customFormat="1" ht="21.75" customHeight="1">
      <c r="B137" s="32"/>
      <c r="C137" s="132" t="s">
        <v>74</v>
      </c>
      <c r="D137" s="132" t="s">
        <v>141</v>
      </c>
      <c r="E137" s="133" t="s">
        <v>1337</v>
      </c>
      <c r="F137" s="134" t="s">
        <v>1338</v>
      </c>
      <c r="G137" s="135" t="s">
        <v>164</v>
      </c>
      <c r="H137" s="136">
        <v>1.3029999999999999</v>
      </c>
      <c r="I137" s="137"/>
      <c r="J137" s="138">
        <f t="shared" si="0"/>
        <v>0</v>
      </c>
      <c r="K137" s="134" t="s">
        <v>1330</v>
      </c>
      <c r="L137" s="32"/>
      <c r="M137" s="139" t="s">
        <v>1</v>
      </c>
      <c r="N137" s="140" t="s">
        <v>39</v>
      </c>
      <c r="P137" s="141">
        <f t="shared" si="1"/>
        <v>0</v>
      </c>
      <c r="Q137" s="141">
        <v>0</v>
      </c>
      <c r="R137" s="141">
        <f t="shared" si="2"/>
        <v>0</v>
      </c>
      <c r="S137" s="141">
        <v>0</v>
      </c>
      <c r="T137" s="142">
        <f t="shared" si="3"/>
        <v>0</v>
      </c>
      <c r="AR137" s="143" t="s">
        <v>146</v>
      </c>
      <c r="AT137" s="143" t="s">
        <v>141</v>
      </c>
      <c r="AU137" s="143" t="s">
        <v>82</v>
      </c>
      <c r="AY137" s="17" t="s">
        <v>139</v>
      </c>
      <c r="BE137" s="144">
        <f t="shared" si="4"/>
        <v>0</v>
      </c>
      <c r="BF137" s="144">
        <f t="shared" si="5"/>
        <v>0</v>
      </c>
      <c r="BG137" s="144">
        <f t="shared" si="6"/>
        <v>0</v>
      </c>
      <c r="BH137" s="144">
        <f t="shared" si="7"/>
        <v>0</v>
      </c>
      <c r="BI137" s="144">
        <f t="shared" si="8"/>
        <v>0</v>
      </c>
      <c r="BJ137" s="17" t="s">
        <v>82</v>
      </c>
      <c r="BK137" s="144">
        <f t="shared" si="9"/>
        <v>0</v>
      </c>
      <c r="BL137" s="17" t="s">
        <v>146</v>
      </c>
      <c r="BM137" s="143" t="s">
        <v>267</v>
      </c>
    </row>
    <row r="138" spans="2:65" s="1" customFormat="1" ht="16.5" customHeight="1">
      <c r="B138" s="32"/>
      <c r="C138" s="132" t="s">
        <v>74</v>
      </c>
      <c r="D138" s="132" t="s">
        <v>141</v>
      </c>
      <c r="E138" s="133" t="s">
        <v>1339</v>
      </c>
      <c r="F138" s="134" t="s">
        <v>1340</v>
      </c>
      <c r="G138" s="135" t="s">
        <v>1341</v>
      </c>
      <c r="H138" s="136">
        <v>1</v>
      </c>
      <c r="I138" s="137"/>
      <c r="J138" s="138">
        <f t="shared" si="0"/>
        <v>0</v>
      </c>
      <c r="K138" s="134" t="s">
        <v>1342</v>
      </c>
      <c r="L138" s="32"/>
      <c r="M138" s="139" t="s">
        <v>1</v>
      </c>
      <c r="N138" s="140" t="s">
        <v>39</v>
      </c>
      <c r="P138" s="141">
        <f t="shared" si="1"/>
        <v>0</v>
      </c>
      <c r="Q138" s="141">
        <v>0</v>
      </c>
      <c r="R138" s="141">
        <f t="shared" si="2"/>
        <v>0</v>
      </c>
      <c r="S138" s="141">
        <v>0</v>
      </c>
      <c r="T138" s="142">
        <f t="shared" si="3"/>
        <v>0</v>
      </c>
      <c r="AR138" s="143" t="s">
        <v>146</v>
      </c>
      <c r="AT138" s="143" t="s">
        <v>141</v>
      </c>
      <c r="AU138" s="143" t="s">
        <v>82</v>
      </c>
      <c r="AY138" s="17" t="s">
        <v>139</v>
      </c>
      <c r="BE138" s="144">
        <f t="shared" si="4"/>
        <v>0</v>
      </c>
      <c r="BF138" s="144">
        <f t="shared" si="5"/>
        <v>0</v>
      </c>
      <c r="BG138" s="144">
        <f t="shared" si="6"/>
        <v>0</v>
      </c>
      <c r="BH138" s="144">
        <f t="shared" si="7"/>
        <v>0</v>
      </c>
      <c r="BI138" s="144">
        <f t="shared" si="8"/>
        <v>0</v>
      </c>
      <c r="BJ138" s="17" t="s">
        <v>82</v>
      </c>
      <c r="BK138" s="144">
        <f t="shared" si="9"/>
        <v>0</v>
      </c>
      <c r="BL138" s="17" t="s">
        <v>146</v>
      </c>
      <c r="BM138" s="143" t="s">
        <v>276</v>
      </c>
    </row>
    <row r="139" spans="2:65" s="1" customFormat="1" ht="24.2" customHeight="1">
      <c r="B139" s="32"/>
      <c r="C139" s="132" t="s">
        <v>74</v>
      </c>
      <c r="D139" s="132" t="s">
        <v>141</v>
      </c>
      <c r="E139" s="133" t="s">
        <v>1343</v>
      </c>
      <c r="F139" s="134" t="s">
        <v>1344</v>
      </c>
      <c r="G139" s="135" t="s">
        <v>207</v>
      </c>
      <c r="H139" s="136">
        <v>2.3769999999999998</v>
      </c>
      <c r="I139" s="137"/>
      <c r="J139" s="138">
        <f t="shared" si="0"/>
        <v>0</v>
      </c>
      <c r="K139" s="134" t="s">
        <v>1330</v>
      </c>
      <c r="L139" s="32"/>
      <c r="M139" s="139" t="s">
        <v>1</v>
      </c>
      <c r="N139" s="140" t="s">
        <v>39</v>
      </c>
      <c r="P139" s="141">
        <f t="shared" si="1"/>
        <v>0</v>
      </c>
      <c r="Q139" s="141">
        <v>0</v>
      </c>
      <c r="R139" s="141">
        <f t="shared" si="2"/>
        <v>0</v>
      </c>
      <c r="S139" s="141">
        <v>0</v>
      </c>
      <c r="T139" s="142">
        <f t="shared" si="3"/>
        <v>0</v>
      </c>
      <c r="AR139" s="143" t="s">
        <v>146</v>
      </c>
      <c r="AT139" s="143" t="s">
        <v>141</v>
      </c>
      <c r="AU139" s="143" t="s">
        <v>82</v>
      </c>
      <c r="AY139" s="17" t="s">
        <v>139</v>
      </c>
      <c r="BE139" s="144">
        <f t="shared" si="4"/>
        <v>0</v>
      </c>
      <c r="BF139" s="144">
        <f t="shared" si="5"/>
        <v>0</v>
      </c>
      <c r="BG139" s="144">
        <f t="shared" si="6"/>
        <v>0</v>
      </c>
      <c r="BH139" s="144">
        <f t="shared" si="7"/>
        <v>0</v>
      </c>
      <c r="BI139" s="144">
        <f t="shared" si="8"/>
        <v>0</v>
      </c>
      <c r="BJ139" s="17" t="s">
        <v>82</v>
      </c>
      <c r="BK139" s="144">
        <f t="shared" si="9"/>
        <v>0</v>
      </c>
      <c r="BL139" s="17" t="s">
        <v>146</v>
      </c>
      <c r="BM139" s="143" t="s">
        <v>284</v>
      </c>
    </row>
    <row r="140" spans="2:65" s="11" customFormat="1" ht="25.9" customHeight="1">
      <c r="B140" s="120"/>
      <c r="D140" s="121" t="s">
        <v>73</v>
      </c>
      <c r="E140" s="122" t="s">
        <v>1345</v>
      </c>
      <c r="F140" s="122" t="s">
        <v>1346</v>
      </c>
      <c r="I140" s="123"/>
      <c r="J140" s="124">
        <f>BK140</f>
        <v>0</v>
      </c>
      <c r="L140" s="120"/>
      <c r="M140" s="125"/>
      <c r="P140" s="126">
        <f>SUM(P141:P164)</f>
        <v>0</v>
      </c>
      <c r="R140" s="126">
        <f>SUM(R141:R164)</f>
        <v>0</v>
      </c>
      <c r="T140" s="127">
        <f>SUM(T141:T164)</f>
        <v>0</v>
      </c>
      <c r="AR140" s="121" t="s">
        <v>84</v>
      </c>
      <c r="AT140" s="128" t="s">
        <v>73</v>
      </c>
      <c r="AU140" s="128" t="s">
        <v>74</v>
      </c>
      <c r="AY140" s="121" t="s">
        <v>139</v>
      </c>
      <c r="BK140" s="129">
        <f>SUM(BK141:BK164)</f>
        <v>0</v>
      </c>
    </row>
    <row r="141" spans="2:65" s="1" customFormat="1" ht="16.5" customHeight="1">
      <c r="B141" s="32"/>
      <c r="C141" s="132" t="s">
        <v>74</v>
      </c>
      <c r="D141" s="132" t="s">
        <v>141</v>
      </c>
      <c r="E141" s="133" t="s">
        <v>1347</v>
      </c>
      <c r="F141" s="134" t="s">
        <v>1348</v>
      </c>
      <c r="G141" s="135" t="s">
        <v>159</v>
      </c>
      <c r="H141" s="136">
        <v>12</v>
      </c>
      <c r="I141" s="137"/>
      <c r="J141" s="138">
        <f t="shared" ref="J141:J153" si="10">ROUND(I141*H141,2)</f>
        <v>0</v>
      </c>
      <c r="K141" s="134" t="s">
        <v>1313</v>
      </c>
      <c r="L141" s="32"/>
      <c r="M141" s="139" t="s">
        <v>1</v>
      </c>
      <c r="N141" s="140" t="s">
        <v>39</v>
      </c>
      <c r="P141" s="141">
        <f t="shared" ref="P141:P153" si="11">O141*H141</f>
        <v>0</v>
      </c>
      <c r="Q141" s="141">
        <v>0</v>
      </c>
      <c r="R141" s="141">
        <f t="shared" ref="R141:R153" si="12">Q141*H141</f>
        <v>0</v>
      </c>
      <c r="S141" s="141">
        <v>0</v>
      </c>
      <c r="T141" s="142">
        <f t="shared" ref="T141:T153" si="13">S141*H141</f>
        <v>0</v>
      </c>
      <c r="AR141" s="143" t="s">
        <v>230</v>
      </c>
      <c r="AT141" s="143" t="s">
        <v>141</v>
      </c>
      <c r="AU141" s="143" t="s">
        <v>82</v>
      </c>
      <c r="AY141" s="17" t="s">
        <v>139</v>
      </c>
      <c r="BE141" s="144">
        <f t="shared" ref="BE141:BE153" si="14">IF(N141="základní",J141,0)</f>
        <v>0</v>
      </c>
      <c r="BF141" s="144">
        <f t="shared" ref="BF141:BF153" si="15">IF(N141="snížená",J141,0)</f>
        <v>0</v>
      </c>
      <c r="BG141" s="144">
        <f t="shared" ref="BG141:BG153" si="16">IF(N141="zákl. přenesená",J141,0)</f>
        <v>0</v>
      </c>
      <c r="BH141" s="144">
        <f t="shared" ref="BH141:BH153" si="17">IF(N141="sníž. přenesená",J141,0)</f>
        <v>0</v>
      </c>
      <c r="BI141" s="144">
        <f t="shared" ref="BI141:BI153" si="18">IF(N141="nulová",J141,0)</f>
        <v>0</v>
      </c>
      <c r="BJ141" s="17" t="s">
        <v>82</v>
      </c>
      <c r="BK141" s="144">
        <f t="shared" ref="BK141:BK153" si="19">ROUND(I141*H141,2)</f>
        <v>0</v>
      </c>
      <c r="BL141" s="17" t="s">
        <v>230</v>
      </c>
      <c r="BM141" s="143" t="s">
        <v>294</v>
      </c>
    </row>
    <row r="142" spans="2:65" s="1" customFormat="1" ht="16.5" customHeight="1">
      <c r="B142" s="32"/>
      <c r="C142" s="132" t="s">
        <v>74</v>
      </c>
      <c r="D142" s="132" t="s">
        <v>141</v>
      </c>
      <c r="E142" s="133" t="s">
        <v>1349</v>
      </c>
      <c r="F142" s="134" t="s">
        <v>1350</v>
      </c>
      <c r="G142" s="135" t="s">
        <v>159</v>
      </c>
      <c r="H142" s="136">
        <v>8</v>
      </c>
      <c r="I142" s="137"/>
      <c r="J142" s="138">
        <f t="shared" si="10"/>
        <v>0</v>
      </c>
      <c r="K142" s="134" t="s">
        <v>1313</v>
      </c>
      <c r="L142" s="32"/>
      <c r="M142" s="139" t="s">
        <v>1</v>
      </c>
      <c r="N142" s="140" t="s">
        <v>39</v>
      </c>
      <c r="P142" s="141">
        <f t="shared" si="11"/>
        <v>0</v>
      </c>
      <c r="Q142" s="141">
        <v>0</v>
      </c>
      <c r="R142" s="141">
        <f t="shared" si="12"/>
        <v>0</v>
      </c>
      <c r="S142" s="141">
        <v>0</v>
      </c>
      <c r="T142" s="142">
        <f t="shared" si="13"/>
        <v>0</v>
      </c>
      <c r="AR142" s="143" t="s">
        <v>230</v>
      </c>
      <c r="AT142" s="143" t="s">
        <v>141</v>
      </c>
      <c r="AU142" s="143" t="s">
        <v>82</v>
      </c>
      <c r="AY142" s="17" t="s">
        <v>139</v>
      </c>
      <c r="BE142" s="144">
        <f t="shared" si="14"/>
        <v>0</v>
      </c>
      <c r="BF142" s="144">
        <f t="shared" si="15"/>
        <v>0</v>
      </c>
      <c r="BG142" s="144">
        <f t="shared" si="16"/>
        <v>0</v>
      </c>
      <c r="BH142" s="144">
        <f t="shared" si="17"/>
        <v>0</v>
      </c>
      <c r="BI142" s="144">
        <f t="shared" si="18"/>
        <v>0</v>
      </c>
      <c r="BJ142" s="17" t="s">
        <v>82</v>
      </c>
      <c r="BK142" s="144">
        <f t="shared" si="19"/>
        <v>0</v>
      </c>
      <c r="BL142" s="17" t="s">
        <v>230</v>
      </c>
      <c r="BM142" s="143" t="s">
        <v>302</v>
      </c>
    </row>
    <row r="143" spans="2:65" s="1" customFormat="1" ht="16.5" customHeight="1">
      <c r="B143" s="32"/>
      <c r="C143" s="132" t="s">
        <v>74</v>
      </c>
      <c r="D143" s="132" t="s">
        <v>141</v>
      </c>
      <c r="E143" s="133" t="s">
        <v>1351</v>
      </c>
      <c r="F143" s="134" t="s">
        <v>1352</v>
      </c>
      <c r="G143" s="135" t="s">
        <v>159</v>
      </c>
      <c r="H143" s="136">
        <v>4</v>
      </c>
      <c r="I143" s="137"/>
      <c r="J143" s="138">
        <f t="shared" si="10"/>
        <v>0</v>
      </c>
      <c r="K143" s="134" t="s">
        <v>1330</v>
      </c>
      <c r="L143" s="32"/>
      <c r="M143" s="139" t="s">
        <v>1</v>
      </c>
      <c r="N143" s="140" t="s">
        <v>39</v>
      </c>
      <c r="P143" s="141">
        <f t="shared" si="11"/>
        <v>0</v>
      </c>
      <c r="Q143" s="141">
        <v>0</v>
      </c>
      <c r="R143" s="141">
        <f t="shared" si="12"/>
        <v>0</v>
      </c>
      <c r="S143" s="141">
        <v>0</v>
      </c>
      <c r="T143" s="142">
        <f t="shared" si="13"/>
        <v>0</v>
      </c>
      <c r="AR143" s="143" t="s">
        <v>230</v>
      </c>
      <c r="AT143" s="143" t="s">
        <v>141</v>
      </c>
      <c r="AU143" s="143" t="s">
        <v>82</v>
      </c>
      <c r="AY143" s="17" t="s">
        <v>139</v>
      </c>
      <c r="BE143" s="144">
        <f t="shared" si="14"/>
        <v>0</v>
      </c>
      <c r="BF143" s="144">
        <f t="shared" si="15"/>
        <v>0</v>
      </c>
      <c r="BG143" s="144">
        <f t="shared" si="16"/>
        <v>0</v>
      </c>
      <c r="BH143" s="144">
        <f t="shared" si="17"/>
        <v>0</v>
      </c>
      <c r="BI143" s="144">
        <f t="shared" si="18"/>
        <v>0</v>
      </c>
      <c r="BJ143" s="17" t="s">
        <v>82</v>
      </c>
      <c r="BK143" s="144">
        <f t="shared" si="19"/>
        <v>0</v>
      </c>
      <c r="BL143" s="17" t="s">
        <v>230</v>
      </c>
      <c r="BM143" s="143" t="s">
        <v>310</v>
      </c>
    </row>
    <row r="144" spans="2:65" s="1" customFormat="1" ht="16.5" customHeight="1">
      <c r="B144" s="32"/>
      <c r="C144" s="132" t="s">
        <v>74</v>
      </c>
      <c r="D144" s="132" t="s">
        <v>141</v>
      </c>
      <c r="E144" s="133" t="s">
        <v>1353</v>
      </c>
      <c r="F144" s="134" t="s">
        <v>1354</v>
      </c>
      <c r="G144" s="135" t="s">
        <v>159</v>
      </c>
      <c r="H144" s="136">
        <v>8</v>
      </c>
      <c r="I144" s="137"/>
      <c r="J144" s="138">
        <f t="shared" si="10"/>
        <v>0</v>
      </c>
      <c r="K144" s="134" t="s">
        <v>1313</v>
      </c>
      <c r="L144" s="32"/>
      <c r="M144" s="139" t="s">
        <v>1</v>
      </c>
      <c r="N144" s="140" t="s">
        <v>39</v>
      </c>
      <c r="P144" s="141">
        <f t="shared" si="11"/>
        <v>0</v>
      </c>
      <c r="Q144" s="141">
        <v>0</v>
      </c>
      <c r="R144" s="141">
        <f t="shared" si="12"/>
        <v>0</v>
      </c>
      <c r="S144" s="141">
        <v>0</v>
      </c>
      <c r="T144" s="142">
        <f t="shared" si="13"/>
        <v>0</v>
      </c>
      <c r="AR144" s="143" t="s">
        <v>230</v>
      </c>
      <c r="AT144" s="143" t="s">
        <v>141</v>
      </c>
      <c r="AU144" s="143" t="s">
        <v>82</v>
      </c>
      <c r="AY144" s="17" t="s">
        <v>139</v>
      </c>
      <c r="BE144" s="144">
        <f t="shared" si="14"/>
        <v>0</v>
      </c>
      <c r="BF144" s="144">
        <f t="shared" si="15"/>
        <v>0</v>
      </c>
      <c r="BG144" s="144">
        <f t="shared" si="16"/>
        <v>0</v>
      </c>
      <c r="BH144" s="144">
        <f t="shared" si="17"/>
        <v>0</v>
      </c>
      <c r="BI144" s="144">
        <f t="shared" si="18"/>
        <v>0</v>
      </c>
      <c r="BJ144" s="17" t="s">
        <v>82</v>
      </c>
      <c r="BK144" s="144">
        <f t="shared" si="19"/>
        <v>0</v>
      </c>
      <c r="BL144" s="17" t="s">
        <v>230</v>
      </c>
      <c r="BM144" s="143" t="s">
        <v>318</v>
      </c>
    </row>
    <row r="145" spans="2:65" s="1" customFormat="1" ht="16.5" customHeight="1">
      <c r="B145" s="32"/>
      <c r="C145" s="132" t="s">
        <v>74</v>
      </c>
      <c r="D145" s="132" t="s">
        <v>141</v>
      </c>
      <c r="E145" s="133" t="s">
        <v>1355</v>
      </c>
      <c r="F145" s="134" t="s">
        <v>1356</v>
      </c>
      <c r="G145" s="135" t="s">
        <v>159</v>
      </c>
      <c r="H145" s="136">
        <v>16</v>
      </c>
      <c r="I145" s="137"/>
      <c r="J145" s="138">
        <f t="shared" si="10"/>
        <v>0</v>
      </c>
      <c r="K145" s="134" t="s">
        <v>1313</v>
      </c>
      <c r="L145" s="32"/>
      <c r="M145" s="139" t="s">
        <v>1</v>
      </c>
      <c r="N145" s="140" t="s">
        <v>39</v>
      </c>
      <c r="P145" s="141">
        <f t="shared" si="11"/>
        <v>0</v>
      </c>
      <c r="Q145" s="141">
        <v>0</v>
      </c>
      <c r="R145" s="141">
        <f t="shared" si="12"/>
        <v>0</v>
      </c>
      <c r="S145" s="141">
        <v>0</v>
      </c>
      <c r="T145" s="142">
        <f t="shared" si="13"/>
        <v>0</v>
      </c>
      <c r="AR145" s="143" t="s">
        <v>230</v>
      </c>
      <c r="AT145" s="143" t="s">
        <v>141</v>
      </c>
      <c r="AU145" s="143" t="s">
        <v>82</v>
      </c>
      <c r="AY145" s="17" t="s">
        <v>139</v>
      </c>
      <c r="BE145" s="144">
        <f t="shared" si="14"/>
        <v>0</v>
      </c>
      <c r="BF145" s="144">
        <f t="shared" si="15"/>
        <v>0</v>
      </c>
      <c r="BG145" s="144">
        <f t="shared" si="16"/>
        <v>0</v>
      </c>
      <c r="BH145" s="144">
        <f t="shared" si="17"/>
        <v>0</v>
      </c>
      <c r="BI145" s="144">
        <f t="shared" si="18"/>
        <v>0</v>
      </c>
      <c r="BJ145" s="17" t="s">
        <v>82</v>
      </c>
      <c r="BK145" s="144">
        <f t="shared" si="19"/>
        <v>0</v>
      </c>
      <c r="BL145" s="17" t="s">
        <v>230</v>
      </c>
      <c r="BM145" s="143" t="s">
        <v>328</v>
      </c>
    </row>
    <row r="146" spans="2:65" s="1" customFormat="1" ht="16.5" customHeight="1">
      <c r="B146" s="32"/>
      <c r="C146" s="132" t="s">
        <v>74</v>
      </c>
      <c r="D146" s="132" t="s">
        <v>141</v>
      </c>
      <c r="E146" s="133" t="s">
        <v>1357</v>
      </c>
      <c r="F146" s="134" t="s">
        <v>1358</v>
      </c>
      <c r="G146" s="135" t="s">
        <v>159</v>
      </c>
      <c r="H146" s="136">
        <v>2</v>
      </c>
      <c r="I146" s="137"/>
      <c r="J146" s="138">
        <f t="shared" si="10"/>
        <v>0</v>
      </c>
      <c r="K146" s="134" t="s">
        <v>1330</v>
      </c>
      <c r="L146" s="32"/>
      <c r="M146" s="139" t="s">
        <v>1</v>
      </c>
      <c r="N146" s="140" t="s">
        <v>39</v>
      </c>
      <c r="P146" s="141">
        <f t="shared" si="11"/>
        <v>0</v>
      </c>
      <c r="Q146" s="141">
        <v>0</v>
      </c>
      <c r="R146" s="141">
        <f t="shared" si="12"/>
        <v>0</v>
      </c>
      <c r="S146" s="141">
        <v>0</v>
      </c>
      <c r="T146" s="142">
        <f t="shared" si="13"/>
        <v>0</v>
      </c>
      <c r="AR146" s="143" t="s">
        <v>230</v>
      </c>
      <c r="AT146" s="143" t="s">
        <v>141</v>
      </c>
      <c r="AU146" s="143" t="s">
        <v>82</v>
      </c>
      <c r="AY146" s="17" t="s">
        <v>139</v>
      </c>
      <c r="BE146" s="144">
        <f t="shared" si="14"/>
        <v>0</v>
      </c>
      <c r="BF146" s="144">
        <f t="shared" si="15"/>
        <v>0</v>
      </c>
      <c r="BG146" s="144">
        <f t="shared" si="16"/>
        <v>0</v>
      </c>
      <c r="BH146" s="144">
        <f t="shared" si="17"/>
        <v>0</v>
      </c>
      <c r="BI146" s="144">
        <f t="shared" si="18"/>
        <v>0</v>
      </c>
      <c r="BJ146" s="17" t="s">
        <v>82</v>
      </c>
      <c r="BK146" s="144">
        <f t="shared" si="19"/>
        <v>0</v>
      </c>
      <c r="BL146" s="17" t="s">
        <v>230</v>
      </c>
      <c r="BM146" s="143" t="s">
        <v>345</v>
      </c>
    </row>
    <row r="147" spans="2:65" s="1" customFormat="1" ht="24.2" customHeight="1">
      <c r="B147" s="32"/>
      <c r="C147" s="132" t="s">
        <v>74</v>
      </c>
      <c r="D147" s="132" t="s">
        <v>141</v>
      </c>
      <c r="E147" s="133" t="s">
        <v>1359</v>
      </c>
      <c r="F147" s="134" t="s">
        <v>1360</v>
      </c>
      <c r="G147" s="135" t="s">
        <v>159</v>
      </c>
      <c r="H147" s="136">
        <v>12</v>
      </c>
      <c r="I147" s="137"/>
      <c r="J147" s="138">
        <f t="shared" si="10"/>
        <v>0</v>
      </c>
      <c r="K147" s="134" t="s">
        <v>1</v>
      </c>
      <c r="L147" s="32"/>
      <c r="M147" s="139" t="s">
        <v>1</v>
      </c>
      <c r="N147" s="140" t="s">
        <v>39</v>
      </c>
      <c r="P147" s="141">
        <f t="shared" si="11"/>
        <v>0</v>
      </c>
      <c r="Q147" s="141">
        <v>0</v>
      </c>
      <c r="R147" s="141">
        <f t="shared" si="12"/>
        <v>0</v>
      </c>
      <c r="S147" s="141">
        <v>0</v>
      </c>
      <c r="T147" s="142">
        <f t="shared" si="13"/>
        <v>0</v>
      </c>
      <c r="AR147" s="143" t="s">
        <v>230</v>
      </c>
      <c r="AT147" s="143" t="s">
        <v>141</v>
      </c>
      <c r="AU147" s="143" t="s">
        <v>82</v>
      </c>
      <c r="AY147" s="17" t="s">
        <v>139</v>
      </c>
      <c r="BE147" s="144">
        <f t="shared" si="14"/>
        <v>0</v>
      </c>
      <c r="BF147" s="144">
        <f t="shared" si="15"/>
        <v>0</v>
      </c>
      <c r="BG147" s="144">
        <f t="shared" si="16"/>
        <v>0</v>
      </c>
      <c r="BH147" s="144">
        <f t="shared" si="17"/>
        <v>0</v>
      </c>
      <c r="BI147" s="144">
        <f t="shared" si="18"/>
        <v>0</v>
      </c>
      <c r="BJ147" s="17" t="s">
        <v>82</v>
      </c>
      <c r="BK147" s="144">
        <f t="shared" si="19"/>
        <v>0</v>
      </c>
      <c r="BL147" s="17" t="s">
        <v>230</v>
      </c>
      <c r="BM147" s="143" t="s">
        <v>358</v>
      </c>
    </row>
    <row r="148" spans="2:65" s="1" customFormat="1" ht="24.2" customHeight="1">
      <c r="B148" s="32"/>
      <c r="C148" s="132" t="s">
        <v>74</v>
      </c>
      <c r="D148" s="132" t="s">
        <v>141</v>
      </c>
      <c r="E148" s="133" t="s">
        <v>1361</v>
      </c>
      <c r="F148" s="134" t="s">
        <v>1362</v>
      </c>
      <c r="G148" s="135" t="s">
        <v>159</v>
      </c>
      <c r="H148" s="136">
        <v>8</v>
      </c>
      <c r="I148" s="137"/>
      <c r="J148" s="138">
        <f t="shared" si="10"/>
        <v>0</v>
      </c>
      <c r="K148" s="134" t="s">
        <v>1</v>
      </c>
      <c r="L148" s="32"/>
      <c r="M148" s="139" t="s">
        <v>1</v>
      </c>
      <c r="N148" s="140" t="s">
        <v>39</v>
      </c>
      <c r="P148" s="141">
        <f t="shared" si="11"/>
        <v>0</v>
      </c>
      <c r="Q148" s="141">
        <v>0</v>
      </c>
      <c r="R148" s="141">
        <f t="shared" si="12"/>
        <v>0</v>
      </c>
      <c r="S148" s="141">
        <v>0</v>
      </c>
      <c r="T148" s="142">
        <f t="shared" si="13"/>
        <v>0</v>
      </c>
      <c r="AR148" s="143" t="s">
        <v>230</v>
      </c>
      <c r="AT148" s="143" t="s">
        <v>141</v>
      </c>
      <c r="AU148" s="143" t="s">
        <v>82</v>
      </c>
      <c r="AY148" s="17" t="s">
        <v>139</v>
      </c>
      <c r="BE148" s="144">
        <f t="shared" si="14"/>
        <v>0</v>
      </c>
      <c r="BF148" s="144">
        <f t="shared" si="15"/>
        <v>0</v>
      </c>
      <c r="BG148" s="144">
        <f t="shared" si="16"/>
        <v>0</v>
      </c>
      <c r="BH148" s="144">
        <f t="shared" si="17"/>
        <v>0</v>
      </c>
      <c r="BI148" s="144">
        <f t="shared" si="18"/>
        <v>0</v>
      </c>
      <c r="BJ148" s="17" t="s">
        <v>82</v>
      </c>
      <c r="BK148" s="144">
        <f t="shared" si="19"/>
        <v>0</v>
      </c>
      <c r="BL148" s="17" t="s">
        <v>230</v>
      </c>
      <c r="BM148" s="143" t="s">
        <v>369</v>
      </c>
    </row>
    <row r="149" spans="2:65" s="1" customFormat="1" ht="24.2" customHeight="1">
      <c r="B149" s="32"/>
      <c r="C149" s="132" t="s">
        <v>74</v>
      </c>
      <c r="D149" s="132" t="s">
        <v>141</v>
      </c>
      <c r="E149" s="133" t="s">
        <v>1363</v>
      </c>
      <c r="F149" s="134" t="s">
        <v>1364</v>
      </c>
      <c r="G149" s="135" t="s">
        <v>159</v>
      </c>
      <c r="H149" s="136">
        <v>6</v>
      </c>
      <c r="I149" s="137"/>
      <c r="J149" s="138">
        <f t="shared" si="10"/>
        <v>0</v>
      </c>
      <c r="K149" s="134" t="s">
        <v>1</v>
      </c>
      <c r="L149" s="32"/>
      <c r="M149" s="139" t="s">
        <v>1</v>
      </c>
      <c r="N149" s="140" t="s">
        <v>39</v>
      </c>
      <c r="P149" s="141">
        <f t="shared" si="11"/>
        <v>0</v>
      </c>
      <c r="Q149" s="141">
        <v>0</v>
      </c>
      <c r="R149" s="141">
        <f t="shared" si="12"/>
        <v>0</v>
      </c>
      <c r="S149" s="141">
        <v>0</v>
      </c>
      <c r="T149" s="142">
        <f t="shared" si="13"/>
        <v>0</v>
      </c>
      <c r="AR149" s="143" t="s">
        <v>230</v>
      </c>
      <c r="AT149" s="143" t="s">
        <v>141</v>
      </c>
      <c r="AU149" s="143" t="s">
        <v>82</v>
      </c>
      <c r="AY149" s="17" t="s">
        <v>139</v>
      </c>
      <c r="BE149" s="144">
        <f t="shared" si="14"/>
        <v>0</v>
      </c>
      <c r="BF149" s="144">
        <f t="shared" si="15"/>
        <v>0</v>
      </c>
      <c r="BG149" s="144">
        <f t="shared" si="16"/>
        <v>0</v>
      </c>
      <c r="BH149" s="144">
        <f t="shared" si="17"/>
        <v>0</v>
      </c>
      <c r="BI149" s="144">
        <f t="shared" si="18"/>
        <v>0</v>
      </c>
      <c r="BJ149" s="17" t="s">
        <v>82</v>
      </c>
      <c r="BK149" s="144">
        <f t="shared" si="19"/>
        <v>0</v>
      </c>
      <c r="BL149" s="17" t="s">
        <v>230</v>
      </c>
      <c r="BM149" s="143" t="s">
        <v>381</v>
      </c>
    </row>
    <row r="150" spans="2:65" s="1" customFormat="1" ht="24.2" customHeight="1">
      <c r="B150" s="32"/>
      <c r="C150" s="132" t="s">
        <v>74</v>
      </c>
      <c r="D150" s="132" t="s">
        <v>141</v>
      </c>
      <c r="E150" s="133" t="s">
        <v>1365</v>
      </c>
      <c r="F150" s="134" t="s">
        <v>1366</v>
      </c>
      <c r="G150" s="135" t="s">
        <v>159</v>
      </c>
      <c r="H150" s="136">
        <v>24</v>
      </c>
      <c r="I150" s="137"/>
      <c r="J150" s="138">
        <f t="shared" si="10"/>
        <v>0</v>
      </c>
      <c r="K150" s="134" t="s">
        <v>1</v>
      </c>
      <c r="L150" s="32"/>
      <c r="M150" s="139" t="s">
        <v>1</v>
      </c>
      <c r="N150" s="140" t="s">
        <v>39</v>
      </c>
      <c r="P150" s="141">
        <f t="shared" si="11"/>
        <v>0</v>
      </c>
      <c r="Q150" s="141">
        <v>0</v>
      </c>
      <c r="R150" s="141">
        <f t="shared" si="12"/>
        <v>0</v>
      </c>
      <c r="S150" s="141">
        <v>0</v>
      </c>
      <c r="T150" s="142">
        <f t="shared" si="13"/>
        <v>0</v>
      </c>
      <c r="AR150" s="143" t="s">
        <v>230</v>
      </c>
      <c r="AT150" s="143" t="s">
        <v>141</v>
      </c>
      <c r="AU150" s="143" t="s">
        <v>82</v>
      </c>
      <c r="AY150" s="17" t="s">
        <v>139</v>
      </c>
      <c r="BE150" s="144">
        <f t="shared" si="14"/>
        <v>0</v>
      </c>
      <c r="BF150" s="144">
        <f t="shared" si="15"/>
        <v>0</v>
      </c>
      <c r="BG150" s="144">
        <f t="shared" si="16"/>
        <v>0</v>
      </c>
      <c r="BH150" s="144">
        <f t="shared" si="17"/>
        <v>0</v>
      </c>
      <c r="BI150" s="144">
        <f t="shared" si="18"/>
        <v>0</v>
      </c>
      <c r="BJ150" s="17" t="s">
        <v>82</v>
      </c>
      <c r="BK150" s="144">
        <f t="shared" si="19"/>
        <v>0</v>
      </c>
      <c r="BL150" s="17" t="s">
        <v>230</v>
      </c>
      <c r="BM150" s="143" t="s">
        <v>391</v>
      </c>
    </row>
    <row r="151" spans="2:65" s="1" customFormat="1" ht="21.75" customHeight="1">
      <c r="B151" s="32"/>
      <c r="C151" s="132" t="s">
        <v>74</v>
      </c>
      <c r="D151" s="132" t="s">
        <v>141</v>
      </c>
      <c r="E151" s="133" t="s">
        <v>1367</v>
      </c>
      <c r="F151" s="134" t="s">
        <v>1368</v>
      </c>
      <c r="G151" s="135" t="s">
        <v>159</v>
      </c>
      <c r="H151" s="136">
        <v>6</v>
      </c>
      <c r="I151" s="137"/>
      <c r="J151" s="138">
        <f t="shared" si="10"/>
        <v>0</v>
      </c>
      <c r="K151" s="134" t="s">
        <v>1313</v>
      </c>
      <c r="L151" s="32"/>
      <c r="M151" s="139" t="s">
        <v>1</v>
      </c>
      <c r="N151" s="140" t="s">
        <v>39</v>
      </c>
      <c r="P151" s="141">
        <f t="shared" si="11"/>
        <v>0</v>
      </c>
      <c r="Q151" s="141">
        <v>0</v>
      </c>
      <c r="R151" s="141">
        <f t="shared" si="12"/>
        <v>0</v>
      </c>
      <c r="S151" s="141">
        <v>0</v>
      </c>
      <c r="T151" s="142">
        <f t="shared" si="13"/>
        <v>0</v>
      </c>
      <c r="AR151" s="143" t="s">
        <v>230</v>
      </c>
      <c r="AT151" s="143" t="s">
        <v>141</v>
      </c>
      <c r="AU151" s="143" t="s">
        <v>82</v>
      </c>
      <c r="AY151" s="17" t="s">
        <v>139</v>
      </c>
      <c r="BE151" s="144">
        <f t="shared" si="14"/>
        <v>0</v>
      </c>
      <c r="BF151" s="144">
        <f t="shared" si="15"/>
        <v>0</v>
      </c>
      <c r="BG151" s="144">
        <f t="shared" si="16"/>
        <v>0</v>
      </c>
      <c r="BH151" s="144">
        <f t="shared" si="17"/>
        <v>0</v>
      </c>
      <c r="BI151" s="144">
        <f t="shared" si="18"/>
        <v>0</v>
      </c>
      <c r="BJ151" s="17" t="s">
        <v>82</v>
      </c>
      <c r="BK151" s="144">
        <f t="shared" si="19"/>
        <v>0</v>
      </c>
      <c r="BL151" s="17" t="s">
        <v>230</v>
      </c>
      <c r="BM151" s="143" t="s">
        <v>401</v>
      </c>
    </row>
    <row r="152" spans="2:65" s="1" customFormat="1" ht="21.75" customHeight="1">
      <c r="B152" s="32"/>
      <c r="C152" s="132" t="s">
        <v>74</v>
      </c>
      <c r="D152" s="132" t="s">
        <v>141</v>
      </c>
      <c r="E152" s="133" t="s">
        <v>1369</v>
      </c>
      <c r="F152" s="134" t="s">
        <v>1370</v>
      </c>
      <c r="G152" s="135" t="s">
        <v>159</v>
      </c>
      <c r="H152" s="136">
        <v>34</v>
      </c>
      <c r="I152" s="137"/>
      <c r="J152" s="138">
        <f t="shared" si="10"/>
        <v>0</v>
      </c>
      <c r="K152" s="134" t="s">
        <v>1313</v>
      </c>
      <c r="L152" s="32"/>
      <c r="M152" s="139" t="s">
        <v>1</v>
      </c>
      <c r="N152" s="140" t="s">
        <v>39</v>
      </c>
      <c r="P152" s="141">
        <f t="shared" si="11"/>
        <v>0</v>
      </c>
      <c r="Q152" s="141">
        <v>0</v>
      </c>
      <c r="R152" s="141">
        <f t="shared" si="12"/>
        <v>0</v>
      </c>
      <c r="S152" s="141">
        <v>0</v>
      </c>
      <c r="T152" s="142">
        <f t="shared" si="13"/>
        <v>0</v>
      </c>
      <c r="AR152" s="143" t="s">
        <v>230</v>
      </c>
      <c r="AT152" s="143" t="s">
        <v>141</v>
      </c>
      <c r="AU152" s="143" t="s">
        <v>82</v>
      </c>
      <c r="AY152" s="17" t="s">
        <v>139</v>
      </c>
      <c r="BE152" s="144">
        <f t="shared" si="14"/>
        <v>0</v>
      </c>
      <c r="BF152" s="144">
        <f t="shared" si="15"/>
        <v>0</v>
      </c>
      <c r="BG152" s="144">
        <f t="shared" si="16"/>
        <v>0</v>
      </c>
      <c r="BH152" s="144">
        <f t="shared" si="17"/>
        <v>0</v>
      </c>
      <c r="BI152" s="144">
        <f t="shared" si="18"/>
        <v>0</v>
      </c>
      <c r="BJ152" s="17" t="s">
        <v>82</v>
      </c>
      <c r="BK152" s="144">
        <f t="shared" si="19"/>
        <v>0</v>
      </c>
      <c r="BL152" s="17" t="s">
        <v>230</v>
      </c>
      <c r="BM152" s="143" t="s">
        <v>293</v>
      </c>
    </row>
    <row r="153" spans="2:65" s="1" customFormat="1" ht="16.5" customHeight="1">
      <c r="B153" s="32"/>
      <c r="C153" s="132" t="s">
        <v>74</v>
      </c>
      <c r="D153" s="132" t="s">
        <v>141</v>
      </c>
      <c r="E153" s="133" t="s">
        <v>1371</v>
      </c>
      <c r="F153" s="134" t="s">
        <v>1372</v>
      </c>
      <c r="G153" s="135" t="s">
        <v>253</v>
      </c>
      <c r="H153" s="136">
        <v>1</v>
      </c>
      <c r="I153" s="137"/>
      <c r="J153" s="138">
        <f t="shared" si="10"/>
        <v>0</v>
      </c>
      <c r="K153" s="134" t="s">
        <v>1330</v>
      </c>
      <c r="L153" s="32"/>
      <c r="M153" s="139" t="s">
        <v>1</v>
      </c>
      <c r="N153" s="140" t="s">
        <v>39</v>
      </c>
      <c r="P153" s="141">
        <f t="shared" si="11"/>
        <v>0</v>
      </c>
      <c r="Q153" s="141">
        <v>0</v>
      </c>
      <c r="R153" s="141">
        <f t="shared" si="12"/>
        <v>0</v>
      </c>
      <c r="S153" s="141">
        <v>0</v>
      </c>
      <c r="T153" s="142">
        <f t="shared" si="13"/>
        <v>0</v>
      </c>
      <c r="AR153" s="143" t="s">
        <v>230</v>
      </c>
      <c r="AT153" s="143" t="s">
        <v>141</v>
      </c>
      <c r="AU153" s="143" t="s">
        <v>82</v>
      </c>
      <c r="AY153" s="17" t="s">
        <v>139</v>
      </c>
      <c r="BE153" s="144">
        <f t="shared" si="14"/>
        <v>0</v>
      </c>
      <c r="BF153" s="144">
        <f t="shared" si="15"/>
        <v>0</v>
      </c>
      <c r="BG153" s="144">
        <f t="shared" si="16"/>
        <v>0</v>
      </c>
      <c r="BH153" s="144">
        <f t="shared" si="17"/>
        <v>0</v>
      </c>
      <c r="BI153" s="144">
        <f t="shared" si="18"/>
        <v>0</v>
      </c>
      <c r="BJ153" s="17" t="s">
        <v>82</v>
      </c>
      <c r="BK153" s="144">
        <f t="shared" si="19"/>
        <v>0</v>
      </c>
      <c r="BL153" s="17" t="s">
        <v>230</v>
      </c>
      <c r="BM153" s="143" t="s">
        <v>440</v>
      </c>
    </row>
    <row r="154" spans="2:65" s="1" customFormat="1" ht="19.5">
      <c r="B154" s="32"/>
      <c r="D154" s="146" t="s">
        <v>494</v>
      </c>
      <c r="F154" s="183" t="s">
        <v>1373</v>
      </c>
      <c r="I154" s="184"/>
      <c r="L154" s="32"/>
      <c r="M154" s="185"/>
      <c r="T154" s="56"/>
      <c r="AT154" s="17" t="s">
        <v>494</v>
      </c>
      <c r="AU154" s="17" t="s">
        <v>82</v>
      </c>
    </row>
    <row r="155" spans="2:65" s="1" customFormat="1" ht="24.2" customHeight="1">
      <c r="B155" s="32"/>
      <c r="C155" s="132" t="s">
        <v>74</v>
      </c>
      <c r="D155" s="132" t="s">
        <v>141</v>
      </c>
      <c r="E155" s="133" t="s">
        <v>1374</v>
      </c>
      <c r="F155" s="134" t="s">
        <v>1375</v>
      </c>
      <c r="G155" s="135" t="s">
        <v>253</v>
      </c>
      <c r="H155" s="136">
        <v>1</v>
      </c>
      <c r="I155" s="137"/>
      <c r="J155" s="138">
        <f t="shared" ref="J155:J164" si="20">ROUND(I155*H155,2)</f>
        <v>0</v>
      </c>
      <c r="K155" s="134" t="s">
        <v>1313</v>
      </c>
      <c r="L155" s="32"/>
      <c r="M155" s="139" t="s">
        <v>1</v>
      </c>
      <c r="N155" s="140" t="s">
        <v>39</v>
      </c>
      <c r="P155" s="141">
        <f t="shared" ref="P155:P164" si="21">O155*H155</f>
        <v>0</v>
      </c>
      <c r="Q155" s="141">
        <v>0</v>
      </c>
      <c r="R155" s="141">
        <f t="shared" ref="R155:R164" si="22">Q155*H155</f>
        <v>0</v>
      </c>
      <c r="S155" s="141">
        <v>0</v>
      </c>
      <c r="T155" s="142">
        <f t="shared" ref="T155:T164" si="23">S155*H155</f>
        <v>0</v>
      </c>
      <c r="AR155" s="143" t="s">
        <v>230</v>
      </c>
      <c r="AT155" s="143" t="s">
        <v>141</v>
      </c>
      <c r="AU155" s="143" t="s">
        <v>82</v>
      </c>
      <c r="AY155" s="17" t="s">
        <v>139</v>
      </c>
      <c r="BE155" s="144">
        <f t="shared" ref="BE155:BE164" si="24">IF(N155="základní",J155,0)</f>
        <v>0</v>
      </c>
      <c r="BF155" s="144">
        <f t="shared" ref="BF155:BF164" si="25">IF(N155="snížená",J155,0)</f>
        <v>0</v>
      </c>
      <c r="BG155" s="144">
        <f t="shared" ref="BG155:BG164" si="26">IF(N155="zákl. přenesená",J155,0)</f>
        <v>0</v>
      </c>
      <c r="BH155" s="144">
        <f t="shared" ref="BH155:BH164" si="27">IF(N155="sníž. přenesená",J155,0)</f>
        <v>0</v>
      </c>
      <c r="BI155" s="144">
        <f t="shared" ref="BI155:BI164" si="28">IF(N155="nulová",J155,0)</f>
        <v>0</v>
      </c>
      <c r="BJ155" s="17" t="s">
        <v>82</v>
      </c>
      <c r="BK155" s="144">
        <f t="shared" ref="BK155:BK164" si="29">ROUND(I155*H155,2)</f>
        <v>0</v>
      </c>
      <c r="BL155" s="17" t="s">
        <v>230</v>
      </c>
      <c r="BM155" s="143" t="s">
        <v>448</v>
      </c>
    </row>
    <row r="156" spans="2:65" s="1" customFormat="1" ht="16.5" customHeight="1">
      <c r="B156" s="32"/>
      <c r="C156" s="132" t="s">
        <v>74</v>
      </c>
      <c r="D156" s="132" t="s">
        <v>141</v>
      </c>
      <c r="E156" s="133" t="s">
        <v>1376</v>
      </c>
      <c r="F156" s="134" t="s">
        <v>1377</v>
      </c>
      <c r="G156" s="135" t="s">
        <v>1378</v>
      </c>
      <c r="H156" s="136">
        <v>1</v>
      </c>
      <c r="I156" s="137"/>
      <c r="J156" s="138">
        <f t="shared" si="20"/>
        <v>0</v>
      </c>
      <c r="K156" s="134" t="s">
        <v>1</v>
      </c>
      <c r="L156" s="32"/>
      <c r="M156" s="139" t="s">
        <v>1</v>
      </c>
      <c r="N156" s="140" t="s">
        <v>39</v>
      </c>
      <c r="P156" s="141">
        <f t="shared" si="21"/>
        <v>0</v>
      </c>
      <c r="Q156" s="141">
        <v>0</v>
      </c>
      <c r="R156" s="141">
        <f t="shared" si="22"/>
        <v>0</v>
      </c>
      <c r="S156" s="141">
        <v>0</v>
      </c>
      <c r="T156" s="142">
        <f t="shared" si="23"/>
        <v>0</v>
      </c>
      <c r="AR156" s="143" t="s">
        <v>230</v>
      </c>
      <c r="AT156" s="143" t="s">
        <v>141</v>
      </c>
      <c r="AU156" s="143" t="s">
        <v>82</v>
      </c>
      <c r="AY156" s="17" t="s">
        <v>139</v>
      </c>
      <c r="BE156" s="144">
        <f t="shared" si="24"/>
        <v>0</v>
      </c>
      <c r="BF156" s="144">
        <f t="shared" si="25"/>
        <v>0</v>
      </c>
      <c r="BG156" s="144">
        <f t="shared" si="26"/>
        <v>0</v>
      </c>
      <c r="BH156" s="144">
        <f t="shared" si="27"/>
        <v>0</v>
      </c>
      <c r="BI156" s="144">
        <f t="shared" si="28"/>
        <v>0</v>
      </c>
      <c r="BJ156" s="17" t="s">
        <v>82</v>
      </c>
      <c r="BK156" s="144">
        <f t="shared" si="29"/>
        <v>0</v>
      </c>
      <c r="BL156" s="17" t="s">
        <v>230</v>
      </c>
      <c r="BM156" s="143" t="s">
        <v>458</v>
      </c>
    </row>
    <row r="157" spans="2:65" s="1" customFormat="1" ht="16.5" customHeight="1">
      <c r="B157" s="32"/>
      <c r="C157" s="132" t="s">
        <v>74</v>
      </c>
      <c r="D157" s="132" t="s">
        <v>141</v>
      </c>
      <c r="E157" s="133" t="s">
        <v>1379</v>
      </c>
      <c r="F157" s="134" t="s">
        <v>1380</v>
      </c>
      <c r="G157" s="135" t="s">
        <v>1378</v>
      </c>
      <c r="H157" s="136">
        <v>4</v>
      </c>
      <c r="I157" s="137"/>
      <c r="J157" s="138">
        <f t="shared" si="20"/>
        <v>0</v>
      </c>
      <c r="K157" s="134" t="s">
        <v>1</v>
      </c>
      <c r="L157" s="32"/>
      <c r="M157" s="139" t="s">
        <v>1</v>
      </c>
      <c r="N157" s="140" t="s">
        <v>39</v>
      </c>
      <c r="P157" s="141">
        <f t="shared" si="21"/>
        <v>0</v>
      </c>
      <c r="Q157" s="141">
        <v>0</v>
      </c>
      <c r="R157" s="141">
        <f t="shared" si="22"/>
        <v>0</v>
      </c>
      <c r="S157" s="141">
        <v>0</v>
      </c>
      <c r="T157" s="142">
        <f t="shared" si="23"/>
        <v>0</v>
      </c>
      <c r="AR157" s="143" t="s">
        <v>230</v>
      </c>
      <c r="AT157" s="143" t="s">
        <v>141</v>
      </c>
      <c r="AU157" s="143" t="s">
        <v>82</v>
      </c>
      <c r="AY157" s="17" t="s">
        <v>139</v>
      </c>
      <c r="BE157" s="144">
        <f t="shared" si="24"/>
        <v>0</v>
      </c>
      <c r="BF157" s="144">
        <f t="shared" si="25"/>
        <v>0</v>
      </c>
      <c r="BG157" s="144">
        <f t="shared" si="26"/>
        <v>0</v>
      </c>
      <c r="BH157" s="144">
        <f t="shared" si="27"/>
        <v>0</v>
      </c>
      <c r="BI157" s="144">
        <f t="shared" si="28"/>
        <v>0</v>
      </c>
      <c r="BJ157" s="17" t="s">
        <v>82</v>
      </c>
      <c r="BK157" s="144">
        <f t="shared" si="29"/>
        <v>0</v>
      </c>
      <c r="BL157" s="17" t="s">
        <v>230</v>
      </c>
      <c r="BM157" s="143" t="s">
        <v>497</v>
      </c>
    </row>
    <row r="158" spans="2:65" s="1" customFormat="1" ht="16.5" customHeight="1">
      <c r="B158" s="32"/>
      <c r="C158" s="132" t="s">
        <v>74</v>
      </c>
      <c r="D158" s="132" t="s">
        <v>141</v>
      </c>
      <c r="E158" s="133" t="s">
        <v>1381</v>
      </c>
      <c r="F158" s="134" t="s">
        <v>1382</v>
      </c>
      <c r="G158" s="135" t="s">
        <v>253</v>
      </c>
      <c r="H158" s="136">
        <v>6</v>
      </c>
      <c r="I158" s="137"/>
      <c r="J158" s="138">
        <f t="shared" si="20"/>
        <v>0</v>
      </c>
      <c r="K158" s="134" t="s">
        <v>1313</v>
      </c>
      <c r="L158" s="32"/>
      <c r="M158" s="139" t="s">
        <v>1</v>
      </c>
      <c r="N158" s="140" t="s">
        <v>39</v>
      </c>
      <c r="P158" s="141">
        <f t="shared" si="21"/>
        <v>0</v>
      </c>
      <c r="Q158" s="141">
        <v>0</v>
      </c>
      <c r="R158" s="141">
        <f t="shared" si="22"/>
        <v>0</v>
      </c>
      <c r="S158" s="141">
        <v>0</v>
      </c>
      <c r="T158" s="142">
        <f t="shared" si="23"/>
        <v>0</v>
      </c>
      <c r="AR158" s="143" t="s">
        <v>230</v>
      </c>
      <c r="AT158" s="143" t="s">
        <v>141</v>
      </c>
      <c r="AU158" s="143" t="s">
        <v>82</v>
      </c>
      <c r="AY158" s="17" t="s">
        <v>139</v>
      </c>
      <c r="BE158" s="144">
        <f t="shared" si="24"/>
        <v>0</v>
      </c>
      <c r="BF158" s="144">
        <f t="shared" si="25"/>
        <v>0</v>
      </c>
      <c r="BG158" s="144">
        <f t="shared" si="26"/>
        <v>0</v>
      </c>
      <c r="BH158" s="144">
        <f t="shared" si="27"/>
        <v>0</v>
      </c>
      <c r="BI158" s="144">
        <f t="shared" si="28"/>
        <v>0</v>
      </c>
      <c r="BJ158" s="17" t="s">
        <v>82</v>
      </c>
      <c r="BK158" s="144">
        <f t="shared" si="29"/>
        <v>0</v>
      </c>
      <c r="BL158" s="17" t="s">
        <v>230</v>
      </c>
      <c r="BM158" s="143" t="s">
        <v>515</v>
      </c>
    </row>
    <row r="159" spans="2:65" s="1" customFormat="1" ht="24.2" customHeight="1">
      <c r="B159" s="32"/>
      <c r="C159" s="132" t="s">
        <v>74</v>
      </c>
      <c r="D159" s="132" t="s">
        <v>141</v>
      </c>
      <c r="E159" s="133" t="s">
        <v>1383</v>
      </c>
      <c r="F159" s="134" t="s">
        <v>1384</v>
      </c>
      <c r="G159" s="135" t="s">
        <v>1385</v>
      </c>
      <c r="H159" s="136">
        <v>2</v>
      </c>
      <c r="I159" s="137"/>
      <c r="J159" s="138">
        <f t="shared" si="20"/>
        <v>0</v>
      </c>
      <c r="K159" s="134" t="s">
        <v>1</v>
      </c>
      <c r="L159" s="32"/>
      <c r="M159" s="139" t="s">
        <v>1</v>
      </c>
      <c r="N159" s="140" t="s">
        <v>39</v>
      </c>
      <c r="P159" s="141">
        <f t="shared" si="21"/>
        <v>0</v>
      </c>
      <c r="Q159" s="141">
        <v>0</v>
      </c>
      <c r="R159" s="141">
        <f t="shared" si="22"/>
        <v>0</v>
      </c>
      <c r="S159" s="141">
        <v>0</v>
      </c>
      <c r="T159" s="142">
        <f t="shared" si="23"/>
        <v>0</v>
      </c>
      <c r="AR159" s="143" t="s">
        <v>230</v>
      </c>
      <c r="AT159" s="143" t="s">
        <v>141</v>
      </c>
      <c r="AU159" s="143" t="s">
        <v>82</v>
      </c>
      <c r="AY159" s="17" t="s">
        <v>139</v>
      </c>
      <c r="BE159" s="144">
        <f t="shared" si="24"/>
        <v>0</v>
      </c>
      <c r="BF159" s="144">
        <f t="shared" si="25"/>
        <v>0</v>
      </c>
      <c r="BG159" s="144">
        <f t="shared" si="26"/>
        <v>0</v>
      </c>
      <c r="BH159" s="144">
        <f t="shared" si="27"/>
        <v>0</v>
      </c>
      <c r="BI159" s="144">
        <f t="shared" si="28"/>
        <v>0</v>
      </c>
      <c r="BJ159" s="17" t="s">
        <v>82</v>
      </c>
      <c r="BK159" s="144">
        <f t="shared" si="29"/>
        <v>0</v>
      </c>
      <c r="BL159" s="17" t="s">
        <v>230</v>
      </c>
      <c r="BM159" s="143" t="s">
        <v>532</v>
      </c>
    </row>
    <row r="160" spans="2:65" s="1" customFormat="1" ht="16.5" customHeight="1">
      <c r="B160" s="32"/>
      <c r="C160" s="132" t="s">
        <v>74</v>
      </c>
      <c r="D160" s="132" t="s">
        <v>141</v>
      </c>
      <c r="E160" s="133" t="s">
        <v>1386</v>
      </c>
      <c r="F160" s="134" t="s">
        <v>1387</v>
      </c>
      <c r="G160" s="135" t="s">
        <v>253</v>
      </c>
      <c r="H160" s="136">
        <v>5</v>
      </c>
      <c r="I160" s="137"/>
      <c r="J160" s="138">
        <f t="shared" si="20"/>
        <v>0</v>
      </c>
      <c r="K160" s="134" t="s">
        <v>1313</v>
      </c>
      <c r="L160" s="32"/>
      <c r="M160" s="139" t="s">
        <v>1</v>
      </c>
      <c r="N160" s="140" t="s">
        <v>39</v>
      </c>
      <c r="P160" s="141">
        <f t="shared" si="21"/>
        <v>0</v>
      </c>
      <c r="Q160" s="141">
        <v>0</v>
      </c>
      <c r="R160" s="141">
        <f t="shared" si="22"/>
        <v>0</v>
      </c>
      <c r="S160" s="141">
        <v>0</v>
      </c>
      <c r="T160" s="142">
        <f t="shared" si="23"/>
        <v>0</v>
      </c>
      <c r="AR160" s="143" t="s">
        <v>230</v>
      </c>
      <c r="AT160" s="143" t="s">
        <v>141</v>
      </c>
      <c r="AU160" s="143" t="s">
        <v>82</v>
      </c>
      <c r="AY160" s="17" t="s">
        <v>139</v>
      </c>
      <c r="BE160" s="144">
        <f t="shared" si="24"/>
        <v>0</v>
      </c>
      <c r="BF160" s="144">
        <f t="shared" si="25"/>
        <v>0</v>
      </c>
      <c r="BG160" s="144">
        <f t="shared" si="26"/>
        <v>0</v>
      </c>
      <c r="BH160" s="144">
        <f t="shared" si="27"/>
        <v>0</v>
      </c>
      <c r="BI160" s="144">
        <f t="shared" si="28"/>
        <v>0</v>
      </c>
      <c r="BJ160" s="17" t="s">
        <v>82</v>
      </c>
      <c r="BK160" s="144">
        <f t="shared" si="29"/>
        <v>0</v>
      </c>
      <c r="BL160" s="17" t="s">
        <v>230</v>
      </c>
      <c r="BM160" s="143" t="s">
        <v>540</v>
      </c>
    </row>
    <row r="161" spans="2:65" s="1" customFormat="1" ht="16.5" customHeight="1">
      <c r="B161" s="32"/>
      <c r="C161" s="132" t="s">
        <v>74</v>
      </c>
      <c r="D161" s="132" t="s">
        <v>141</v>
      </c>
      <c r="E161" s="133" t="s">
        <v>1388</v>
      </c>
      <c r="F161" s="134" t="s">
        <v>1389</v>
      </c>
      <c r="G161" s="135" t="s">
        <v>253</v>
      </c>
      <c r="H161" s="136">
        <v>5</v>
      </c>
      <c r="I161" s="137"/>
      <c r="J161" s="138">
        <f t="shared" si="20"/>
        <v>0</v>
      </c>
      <c r="K161" s="134" t="s">
        <v>1313</v>
      </c>
      <c r="L161" s="32"/>
      <c r="M161" s="139" t="s">
        <v>1</v>
      </c>
      <c r="N161" s="140" t="s">
        <v>39</v>
      </c>
      <c r="P161" s="141">
        <f t="shared" si="21"/>
        <v>0</v>
      </c>
      <c r="Q161" s="141">
        <v>0</v>
      </c>
      <c r="R161" s="141">
        <f t="shared" si="22"/>
        <v>0</v>
      </c>
      <c r="S161" s="141">
        <v>0</v>
      </c>
      <c r="T161" s="142">
        <f t="shared" si="23"/>
        <v>0</v>
      </c>
      <c r="AR161" s="143" t="s">
        <v>230</v>
      </c>
      <c r="AT161" s="143" t="s">
        <v>141</v>
      </c>
      <c r="AU161" s="143" t="s">
        <v>82</v>
      </c>
      <c r="AY161" s="17" t="s">
        <v>139</v>
      </c>
      <c r="BE161" s="144">
        <f t="shared" si="24"/>
        <v>0</v>
      </c>
      <c r="BF161" s="144">
        <f t="shared" si="25"/>
        <v>0</v>
      </c>
      <c r="BG161" s="144">
        <f t="shared" si="26"/>
        <v>0</v>
      </c>
      <c r="BH161" s="144">
        <f t="shared" si="27"/>
        <v>0</v>
      </c>
      <c r="BI161" s="144">
        <f t="shared" si="28"/>
        <v>0</v>
      </c>
      <c r="BJ161" s="17" t="s">
        <v>82</v>
      </c>
      <c r="BK161" s="144">
        <f t="shared" si="29"/>
        <v>0</v>
      </c>
      <c r="BL161" s="17" t="s">
        <v>230</v>
      </c>
      <c r="BM161" s="143" t="s">
        <v>557</v>
      </c>
    </row>
    <row r="162" spans="2:65" s="1" customFormat="1" ht="16.5" customHeight="1">
      <c r="B162" s="32"/>
      <c r="C162" s="132" t="s">
        <v>74</v>
      </c>
      <c r="D162" s="132" t="s">
        <v>141</v>
      </c>
      <c r="E162" s="133" t="s">
        <v>1390</v>
      </c>
      <c r="F162" s="134" t="s">
        <v>1391</v>
      </c>
      <c r="G162" s="135" t="s">
        <v>253</v>
      </c>
      <c r="H162" s="136">
        <v>6</v>
      </c>
      <c r="I162" s="137"/>
      <c r="J162" s="138">
        <f t="shared" si="20"/>
        <v>0</v>
      </c>
      <c r="K162" s="134" t="s">
        <v>1313</v>
      </c>
      <c r="L162" s="32"/>
      <c r="M162" s="139" t="s">
        <v>1</v>
      </c>
      <c r="N162" s="140" t="s">
        <v>39</v>
      </c>
      <c r="P162" s="141">
        <f t="shared" si="21"/>
        <v>0</v>
      </c>
      <c r="Q162" s="141">
        <v>0</v>
      </c>
      <c r="R162" s="141">
        <f t="shared" si="22"/>
        <v>0</v>
      </c>
      <c r="S162" s="141">
        <v>0</v>
      </c>
      <c r="T162" s="142">
        <f t="shared" si="23"/>
        <v>0</v>
      </c>
      <c r="AR162" s="143" t="s">
        <v>230</v>
      </c>
      <c r="AT162" s="143" t="s">
        <v>141</v>
      </c>
      <c r="AU162" s="143" t="s">
        <v>82</v>
      </c>
      <c r="AY162" s="17" t="s">
        <v>139</v>
      </c>
      <c r="BE162" s="144">
        <f t="shared" si="24"/>
        <v>0</v>
      </c>
      <c r="BF162" s="144">
        <f t="shared" si="25"/>
        <v>0</v>
      </c>
      <c r="BG162" s="144">
        <f t="shared" si="26"/>
        <v>0</v>
      </c>
      <c r="BH162" s="144">
        <f t="shared" si="27"/>
        <v>0</v>
      </c>
      <c r="BI162" s="144">
        <f t="shared" si="28"/>
        <v>0</v>
      </c>
      <c r="BJ162" s="17" t="s">
        <v>82</v>
      </c>
      <c r="BK162" s="144">
        <f t="shared" si="29"/>
        <v>0</v>
      </c>
      <c r="BL162" s="17" t="s">
        <v>230</v>
      </c>
      <c r="BM162" s="143" t="s">
        <v>579</v>
      </c>
    </row>
    <row r="163" spans="2:65" s="1" customFormat="1" ht="16.5" customHeight="1">
      <c r="B163" s="32"/>
      <c r="C163" s="132" t="s">
        <v>74</v>
      </c>
      <c r="D163" s="132" t="s">
        <v>141</v>
      </c>
      <c r="E163" s="133" t="s">
        <v>1392</v>
      </c>
      <c r="F163" s="134" t="s">
        <v>1393</v>
      </c>
      <c r="G163" s="135" t="s">
        <v>159</v>
      </c>
      <c r="H163" s="136">
        <v>90</v>
      </c>
      <c r="I163" s="137"/>
      <c r="J163" s="138">
        <f t="shared" si="20"/>
        <v>0</v>
      </c>
      <c r="K163" s="134" t="s">
        <v>1313</v>
      </c>
      <c r="L163" s="32"/>
      <c r="M163" s="139" t="s">
        <v>1</v>
      </c>
      <c r="N163" s="140" t="s">
        <v>39</v>
      </c>
      <c r="P163" s="141">
        <f t="shared" si="21"/>
        <v>0</v>
      </c>
      <c r="Q163" s="141">
        <v>0</v>
      </c>
      <c r="R163" s="141">
        <f t="shared" si="22"/>
        <v>0</v>
      </c>
      <c r="S163" s="141">
        <v>0</v>
      </c>
      <c r="T163" s="142">
        <f t="shared" si="23"/>
        <v>0</v>
      </c>
      <c r="AR163" s="143" t="s">
        <v>230</v>
      </c>
      <c r="AT163" s="143" t="s">
        <v>141</v>
      </c>
      <c r="AU163" s="143" t="s">
        <v>82</v>
      </c>
      <c r="AY163" s="17" t="s">
        <v>139</v>
      </c>
      <c r="BE163" s="144">
        <f t="shared" si="24"/>
        <v>0</v>
      </c>
      <c r="BF163" s="144">
        <f t="shared" si="25"/>
        <v>0</v>
      </c>
      <c r="BG163" s="144">
        <f t="shared" si="26"/>
        <v>0</v>
      </c>
      <c r="BH163" s="144">
        <f t="shared" si="27"/>
        <v>0</v>
      </c>
      <c r="BI163" s="144">
        <f t="shared" si="28"/>
        <v>0</v>
      </c>
      <c r="BJ163" s="17" t="s">
        <v>82</v>
      </c>
      <c r="BK163" s="144">
        <f t="shared" si="29"/>
        <v>0</v>
      </c>
      <c r="BL163" s="17" t="s">
        <v>230</v>
      </c>
      <c r="BM163" s="143" t="s">
        <v>593</v>
      </c>
    </row>
    <row r="164" spans="2:65" s="1" customFormat="1" ht="21.75" customHeight="1">
      <c r="B164" s="32"/>
      <c r="C164" s="132" t="s">
        <v>74</v>
      </c>
      <c r="D164" s="132" t="s">
        <v>141</v>
      </c>
      <c r="E164" s="133" t="s">
        <v>1394</v>
      </c>
      <c r="F164" s="134" t="s">
        <v>1395</v>
      </c>
      <c r="G164" s="135" t="s">
        <v>207</v>
      </c>
      <c r="H164" s="136">
        <v>0.14899999999999999</v>
      </c>
      <c r="I164" s="137"/>
      <c r="J164" s="138">
        <f t="shared" si="20"/>
        <v>0</v>
      </c>
      <c r="K164" s="134" t="s">
        <v>1313</v>
      </c>
      <c r="L164" s="32"/>
      <c r="M164" s="139" t="s">
        <v>1</v>
      </c>
      <c r="N164" s="140" t="s">
        <v>39</v>
      </c>
      <c r="P164" s="141">
        <f t="shared" si="21"/>
        <v>0</v>
      </c>
      <c r="Q164" s="141">
        <v>0</v>
      </c>
      <c r="R164" s="141">
        <f t="shared" si="22"/>
        <v>0</v>
      </c>
      <c r="S164" s="141">
        <v>0</v>
      </c>
      <c r="T164" s="142">
        <f t="shared" si="23"/>
        <v>0</v>
      </c>
      <c r="AR164" s="143" t="s">
        <v>230</v>
      </c>
      <c r="AT164" s="143" t="s">
        <v>141</v>
      </c>
      <c r="AU164" s="143" t="s">
        <v>82</v>
      </c>
      <c r="AY164" s="17" t="s">
        <v>139</v>
      </c>
      <c r="BE164" s="144">
        <f t="shared" si="24"/>
        <v>0</v>
      </c>
      <c r="BF164" s="144">
        <f t="shared" si="25"/>
        <v>0</v>
      </c>
      <c r="BG164" s="144">
        <f t="shared" si="26"/>
        <v>0</v>
      </c>
      <c r="BH164" s="144">
        <f t="shared" si="27"/>
        <v>0</v>
      </c>
      <c r="BI164" s="144">
        <f t="shared" si="28"/>
        <v>0</v>
      </c>
      <c r="BJ164" s="17" t="s">
        <v>82</v>
      </c>
      <c r="BK164" s="144">
        <f t="shared" si="29"/>
        <v>0</v>
      </c>
      <c r="BL164" s="17" t="s">
        <v>230</v>
      </c>
      <c r="BM164" s="143" t="s">
        <v>613</v>
      </c>
    </row>
    <row r="165" spans="2:65" s="11" customFormat="1" ht="25.9" customHeight="1">
      <c r="B165" s="120"/>
      <c r="D165" s="121" t="s">
        <v>73</v>
      </c>
      <c r="E165" s="122" t="s">
        <v>1396</v>
      </c>
      <c r="F165" s="122" t="s">
        <v>1397</v>
      </c>
      <c r="I165" s="123"/>
      <c r="J165" s="124">
        <f>BK165</f>
        <v>0</v>
      </c>
      <c r="L165" s="120"/>
      <c r="M165" s="125"/>
      <c r="P165" s="126">
        <f>SUM(P166:P194)</f>
        <v>0</v>
      </c>
      <c r="R165" s="126">
        <f>SUM(R166:R194)</f>
        <v>0</v>
      </c>
      <c r="T165" s="127">
        <f>SUM(T166:T194)</f>
        <v>0</v>
      </c>
      <c r="AR165" s="121" t="s">
        <v>84</v>
      </c>
      <c r="AT165" s="128" t="s">
        <v>73</v>
      </c>
      <c r="AU165" s="128" t="s">
        <v>74</v>
      </c>
      <c r="AY165" s="121" t="s">
        <v>139</v>
      </c>
      <c r="BK165" s="129">
        <f>SUM(BK166:BK194)</f>
        <v>0</v>
      </c>
    </row>
    <row r="166" spans="2:65" s="1" customFormat="1" ht="24.2" customHeight="1">
      <c r="B166" s="32"/>
      <c r="C166" s="132" t="s">
        <v>74</v>
      </c>
      <c r="D166" s="132" t="s">
        <v>141</v>
      </c>
      <c r="E166" s="133" t="s">
        <v>1398</v>
      </c>
      <c r="F166" s="134" t="s">
        <v>1399</v>
      </c>
      <c r="G166" s="135" t="s">
        <v>159</v>
      </c>
      <c r="H166" s="136">
        <v>84</v>
      </c>
      <c r="I166" s="137"/>
      <c r="J166" s="138">
        <f t="shared" ref="J166:J171" si="30">ROUND(I166*H166,2)</f>
        <v>0</v>
      </c>
      <c r="K166" s="134" t="s">
        <v>1313</v>
      </c>
      <c r="L166" s="32"/>
      <c r="M166" s="139" t="s">
        <v>1</v>
      </c>
      <c r="N166" s="140" t="s">
        <v>39</v>
      </c>
      <c r="P166" s="141">
        <f t="shared" ref="P166:P171" si="31">O166*H166</f>
        <v>0</v>
      </c>
      <c r="Q166" s="141">
        <v>0</v>
      </c>
      <c r="R166" s="141">
        <f t="shared" ref="R166:R171" si="32">Q166*H166</f>
        <v>0</v>
      </c>
      <c r="S166" s="141">
        <v>0</v>
      </c>
      <c r="T166" s="142">
        <f t="shared" ref="T166:T171" si="33">S166*H166</f>
        <v>0</v>
      </c>
      <c r="AR166" s="143" t="s">
        <v>230</v>
      </c>
      <c r="AT166" s="143" t="s">
        <v>141</v>
      </c>
      <c r="AU166" s="143" t="s">
        <v>82</v>
      </c>
      <c r="AY166" s="17" t="s">
        <v>139</v>
      </c>
      <c r="BE166" s="144">
        <f t="shared" ref="BE166:BE171" si="34">IF(N166="základní",J166,0)</f>
        <v>0</v>
      </c>
      <c r="BF166" s="144">
        <f t="shared" ref="BF166:BF171" si="35">IF(N166="snížená",J166,0)</f>
        <v>0</v>
      </c>
      <c r="BG166" s="144">
        <f t="shared" ref="BG166:BG171" si="36">IF(N166="zákl. přenesená",J166,0)</f>
        <v>0</v>
      </c>
      <c r="BH166" s="144">
        <f t="shared" ref="BH166:BH171" si="37">IF(N166="sníž. přenesená",J166,0)</f>
        <v>0</v>
      </c>
      <c r="BI166" s="144">
        <f t="shared" ref="BI166:BI171" si="38">IF(N166="nulová",J166,0)</f>
        <v>0</v>
      </c>
      <c r="BJ166" s="17" t="s">
        <v>82</v>
      </c>
      <c r="BK166" s="144">
        <f t="shared" ref="BK166:BK171" si="39">ROUND(I166*H166,2)</f>
        <v>0</v>
      </c>
      <c r="BL166" s="17" t="s">
        <v>230</v>
      </c>
      <c r="BM166" s="143" t="s">
        <v>628</v>
      </c>
    </row>
    <row r="167" spans="2:65" s="1" customFormat="1" ht="24.2" customHeight="1">
      <c r="B167" s="32"/>
      <c r="C167" s="132" t="s">
        <v>74</v>
      </c>
      <c r="D167" s="132" t="s">
        <v>141</v>
      </c>
      <c r="E167" s="133" t="s">
        <v>1400</v>
      </c>
      <c r="F167" s="134" t="s">
        <v>1401</v>
      </c>
      <c r="G167" s="135" t="s">
        <v>159</v>
      </c>
      <c r="H167" s="136">
        <v>75</v>
      </c>
      <c r="I167" s="137"/>
      <c r="J167" s="138">
        <f t="shared" si="30"/>
        <v>0</v>
      </c>
      <c r="K167" s="134" t="s">
        <v>1313</v>
      </c>
      <c r="L167" s="32"/>
      <c r="M167" s="139" t="s">
        <v>1</v>
      </c>
      <c r="N167" s="140" t="s">
        <v>39</v>
      </c>
      <c r="P167" s="141">
        <f t="shared" si="31"/>
        <v>0</v>
      </c>
      <c r="Q167" s="141">
        <v>0</v>
      </c>
      <c r="R167" s="141">
        <f t="shared" si="32"/>
        <v>0</v>
      </c>
      <c r="S167" s="141">
        <v>0</v>
      </c>
      <c r="T167" s="142">
        <f t="shared" si="33"/>
        <v>0</v>
      </c>
      <c r="AR167" s="143" t="s">
        <v>230</v>
      </c>
      <c r="AT167" s="143" t="s">
        <v>141</v>
      </c>
      <c r="AU167" s="143" t="s">
        <v>82</v>
      </c>
      <c r="AY167" s="17" t="s">
        <v>139</v>
      </c>
      <c r="BE167" s="144">
        <f t="shared" si="34"/>
        <v>0</v>
      </c>
      <c r="BF167" s="144">
        <f t="shared" si="35"/>
        <v>0</v>
      </c>
      <c r="BG167" s="144">
        <f t="shared" si="36"/>
        <v>0</v>
      </c>
      <c r="BH167" s="144">
        <f t="shared" si="37"/>
        <v>0</v>
      </c>
      <c r="BI167" s="144">
        <f t="shared" si="38"/>
        <v>0</v>
      </c>
      <c r="BJ167" s="17" t="s">
        <v>82</v>
      </c>
      <c r="BK167" s="144">
        <f t="shared" si="39"/>
        <v>0</v>
      </c>
      <c r="BL167" s="17" t="s">
        <v>230</v>
      </c>
      <c r="BM167" s="143" t="s">
        <v>637</v>
      </c>
    </row>
    <row r="168" spans="2:65" s="1" customFormat="1" ht="24.2" customHeight="1">
      <c r="B168" s="32"/>
      <c r="C168" s="132" t="s">
        <v>74</v>
      </c>
      <c r="D168" s="132" t="s">
        <v>141</v>
      </c>
      <c r="E168" s="133" t="s">
        <v>1402</v>
      </c>
      <c r="F168" s="134" t="s">
        <v>1403</v>
      </c>
      <c r="G168" s="135" t="s">
        <v>159</v>
      </c>
      <c r="H168" s="136">
        <v>49</v>
      </c>
      <c r="I168" s="137"/>
      <c r="J168" s="138">
        <f t="shared" si="30"/>
        <v>0</v>
      </c>
      <c r="K168" s="134" t="s">
        <v>1313</v>
      </c>
      <c r="L168" s="32"/>
      <c r="M168" s="139" t="s">
        <v>1</v>
      </c>
      <c r="N168" s="140" t="s">
        <v>39</v>
      </c>
      <c r="P168" s="141">
        <f t="shared" si="31"/>
        <v>0</v>
      </c>
      <c r="Q168" s="141">
        <v>0</v>
      </c>
      <c r="R168" s="141">
        <f t="shared" si="32"/>
        <v>0</v>
      </c>
      <c r="S168" s="141">
        <v>0</v>
      </c>
      <c r="T168" s="142">
        <f t="shared" si="33"/>
        <v>0</v>
      </c>
      <c r="AR168" s="143" t="s">
        <v>230</v>
      </c>
      <c r="AT168" s="143" t="s">
        <v>141</v>
      </c>
      <c r="AU168" s="143" t="s">
        <v>82</v>
      </c>
      <c r="AY168" s="17" t="s">
        <v>139</v>
      </c>
      <c r="BE168" s="144">
        <f t="shared" si="34"/>
        <v>0</v>
      </c>
      <c r="BF168" s="144">
        <f t="shared" si="35"/>
        <v>0</v>
      </c>
      <c r="BG168" s="144">
        <f t="shared" si="36"/>
        <v>0</v>
      </c>
      <c r="BH168" s="144">
        <f t="shared" si="37"/>
        <v>0</v>
      </c>
      <c r="BI168" s="144">
        <f t="shared" si="38"/>
        <v>0</v>
      </c>
      <c r="BJ168" s="17" t="s">
        <v>82</v>
      </c>
      <c r="BK168" s="144">
        <f t="shared" si="39"/>
        <v>0</v>
      </c>
      <c r="BL168" s="17" t="s">
        <v>230</v>
      </c>
      <c r="BM168" s="143" t="s">
        <v>651</v>
      </c>
    </row>
    <row r="169" spans="2:65" s="1" customFormat="1" ht="24.2" customHeight="1">
      <c r="B169" s="32"/>
      <c r="C169" s="132" t="s">
        <v>74</v>
      </c>
      <c r="D169" s="132" t="s">
        <v>141</v>
      </c>
      <c r="E169" s="133" t="s">
        <v>1404</v>
      </c>
      <c r="F169" s="134" t="s">
        <v>1405</v>
      </c>
      <c r="G169" s="135" t="s">
        <v>159</v>
      </c>
      <c r="H169" s="136">
        <v>84</v>
      </c>
      <c r="I169" s="137"/>
      <c r="J169" s="138">
        <f t="shared" si="30"/>
        <v>0</v>
      </c>
      <c r="K169" s="134" t="s">
        <v>1313</v>
      </c>
      <c r="L169" s="32"/>
      <c r="M169" s="139" t="s">
        <v>1</v>
      </c>
      <c r="N169" s="140" t="s">
        <v>39</v>
      </c>
      <c r="P169" s="141">
        <f t="shared" si="31"/>
        <v>0</v>
      </c>
      <c r="Q169" s="141">
        <v>0</v>
      </c>
      <c r="R169" s="141">
        <f t="shared" si="32"/>
        <v>0</v>
      </c>
      <c r="S169" s="141">
        <v>0</v>
      </c>
      <c r="T169" s="142">
        <f t="shared" si="33"/>
        <v>0</v>
      </c>
      <c r="AR169" s="143" t="s">
        <v>230</v>
      </c>
      <c r="AT169" s="143" t="s">
        <v>141</v>
      </c>
      <c r="AU169" s="143" t="s">
        <v>82</v>
      </c>
      <c r="AY169" s="17" t="s">
        <v>139</v>
      </c>
      <c r="BE169" s="144">
        <f t="shared" si="34"/>
        <v>0</v>
      </c>
      <c r="BF169" s="144">
        <f t="shared" si="35"/>
        <v>0</v>
      </c>
      <c r="BG169" s="144">
        <f t="shared" si="36"/>
        <v>0</v>
      </c>
      <c r="BH169" s="144">
        <f t="shared" si="37"/>
        <v>0</v>
      </c>
      <c r="BI169" s="144">
        <f t="shared" si="38"/>
        <v>0</v>
      </c>
      <c r="BJ169" s="17" t="s">
        <v>82</v>
      </c>
      <c r="BK169" s="144">
        <f t="shared" si="39"/>
        <v>0</v>
      </c>
      <c r="BL169" s="17" t="s">
        <v>230</v>
      </c>
      <c r="BM169" s="143" t="s">
        <v>660</v>
      </c>
    </row>
    <row r="170" spans="2:65" s="1" customFormat="1" ht="24.2" customHeight="1">
      <c r="B170" s="32"/>
      <c r="C170" s="132" t="s">
        <v>74</v>
      </c>
      <c r="D170" s="132" t="s">
        <v>141</v>
      </c>
      <c r="E170" s="133" t="s">
        <v>1406</v>
      </c>
      <c r="F170" s="134" t="s">
        <v>1407</v>
      </c>
      <c r="G170" s="135" t="s">
        <v>159</v>
      </c>
      <c r="H170" s="136">
        <v>75</v>
      </c>
      <c r="I170" s="137"/>
      <c r="J170" s="138">
        <f t="shared" si="30"/>
        <v>0</v>
      </c>
      <c r="K170" s="134" t="s">
        <v>1313</v>
      </c>
      <c r="L170" s="32"/>
      <c r="M170" s="139" t="s">
        <v>1</v>
      </c>
      <c r="N170" s="140" t="s">
        <v>39</v>
      </c>
      <c r="P170" s="141">
        <f t="shared" si="31"/>
        <v>0</v>
      </c>
      <c r="Q170" s="141">
        <v>0</v>
      </c>
      <c r="R170" s="141">
        <f t="shared" si="32"/>
        <v>0</v>
      </c>
      <c r="S170" s="141">
        <v>0</v>
      </c>
      <c r="T170" s="142">
        <f t="shared" si="33"/>
        <v>0</v>
      </c>
      <c r="AR170" s="143" t="s">
        <v>230</v>
      </c>
      <c r="AT170" s="143" t="s">
        <v>141</v>
      </c>
      <c r="AU170" s="143" t="s">
        <v>82</v>
      </c>
      <c r="AY170" s="17" t="s">
        <v>139</v>
      </c>
      <c r="BE170" s="144">
        <f t="shared" si="34"/>
        <v>0</v>
      </c>
      <c r="BF170" s="144">
        <f t="shared" si="35"/>
        <v>0</v>
      </c>
      <c r="BG170" s="144">
        <f t="shared" si="36"/>
        <v>0</v>
      </c>
      <c r="BH170" s="144">
        <f t="shared" si="37"/>
        <v>0</v>
      </c>
      <c r="BI170" s="144">
        <f t="shared" si="38"/>
        <v>0</v>
      </c>
      <c r="BJ170" s="17" t="s">
        <v>82</v>
      </c>
      <c r="BK170" s="144">
        <f t="shared" si="39"/>
        <v>0</v>
      </c>
      <c r="BL170" s="17" t="s">
        <v>230</v>
      </c>
      <c r="BM170" s="143" t="s">
        <v>670</v>
      </c>
    </row>
    <row r="171" spans="2:65" s="1" customFormat="1" ht="24.2" customHeight="1">
      <c r="B171" s="32"/>
      <c r="C171" s="132" t="s">
        <v>74</v>
      </c>
      <c r="D171" s="132" t="s">
        <v>141</v>
      </c>
      <c r="E171" s="133" t="s">
        <v>1408</v>
      </c>
      <c r="F171" s="134" t="s">
        <v>1409</v>
      </c>
      <c r="G171" s="135" t="s">
        <v>159</v>
      </c>
      <c r="H171" s="136">
        <v>49</v>
      </c>
      <c r="I171" s="137"/>
      <c r="J171" s="138">
        <f t="shared" si="30"/>
        <v>0</v>
      </c>
      <c r="K171" s="134" t="s">
        <v>1330</v>
      </c>
      <c r="L171" s="32"/>
      <c r="M171" s="139" t="s">
        <v>1</v>
      </c>
      <c r="N171" s="140" t="s">
        <v>39</v>
      </c>
      <c r="P171" s="141">
        <f t="shared" si="31"/>
        <v>0</v>
      </c>
      <c r="Q171" s="141">
        <v>0</v>
      </c>
      <c r="R171" s="141">
        <f t="shared" si="32"/>
        <v>0</v>
      </c>
      <c r="S171" s="141">
        <v>0</v>
      </c>
      <c r="T171" s="142">
        <f t="shared" si="33"/>
        <v>0</v>
      </c>
      <c r="AR171" s="143" t="s">
        <v>230</v>
      </c>
      <c r="AT171" s="143" t="s">
        <v>141</v>
      </c>
      <c r="AU171" s="143" t="s">
        <v>82</v>
      </c>
      <c r="AY171" s="17" t="s">
        <v>139</v>
      </c>
      <c r="BE171" s="144">
        <f t="shared" si="34"/>
        <v>0</v>
      </c>
      <c r="BF171" s="144">
        <f t="shared" si="35"/>
        <v>0</v>
      </c>
      <c r="BG171" s="144">
        <f t="shared" si="36"/>
        <v>0</v>
      </c>
      <c r="BH171" s="144">
        <f t="shared" si="37"/>
        <v>0</v>
      </c>
      <c r="BI171" s="144">
        <f t="shared" si="38"/>
        <v>0</v>
      </c>
      <c r="BJ171" s="17" t="s">
        <v>82</v>
      </c>
      <c r="BK171" s="144">
        <f t="shared" si="39"/>
        <v>0</v>
      </c>
      <c r="BL171" s="17" t="s">
        <v>230</v>
      </c>
      <c r="BM171" s="143" t="s">
        <v>678</v>
      </c>
    </row>
    <row r="172" spans="2:65" s="1" customFormat="1" ht="19.5">
      <c r="B172" s="32"/>
      <c r="D172" s="146" t="s">
        <v>494</v>
      </c>
      <c r="F172" s="183" t="s">
        <v>1410</v>
      </c>
      <c r="I172" s="184"/>
      <c r="L172" s="32"/>
      <c r="M172" s="185"/>
      <c r="T172" s="56"/>
      <c r="AT172" s="17" t="s">
        <v>494</v>
      </c>
      <c r="AU172" s="17" t="s">
        <v>82</v>
      </c>
    </row>
    <row r="173" spans="2:65" s="1" customFormat="1" ht="16.5" customHeight="1">
      <c r="B173" s="32"/>
      <c r="C173" s="132" t="s">
        <v>74</v>
      </c>
      <c r="D173" s="132" t="s">
        <v>141</v>
      </c>
      <c r="E173" s="133" t="s">
        <v>1411</v>
      </c>
      <c r="F173" s="134" t="s">
        <v>1412</v>
      </c>
      <c r="G173" s="135" t="s">
        <v>159</v>
      </c>
      <c r="H173" s="136">
        <v>16</v>
      </c>
      <c r="I173" s="137"/>
      <c r="J173" s="138">
        <f t="shared" ref="J173:J194" si="40">ROUND(I173*H173,2)</f>
        <v>0</v>
      </c>
      <c r="K173" s="134" t="s">
        <v>1</v>
      </c>
      <c r="L173" s="32"/>
      <c r="M173" s="139" t="s">
        <v>1</v>
      </c>
      <c r="N173" s="140" t="s">
        <v>39</v>
      </c>
      <c r="P173" s="141">
        <f t="shared" ref="P173:P194" si="41">O173*H173</f>
        <v>0</v>
      </c>
      <c r="Q173" s="141">
        <v>0</v>
      </c>
      <c r="R173" s="141">
        <f t="shared" ref="R173:R194" si="42">Q173*H173</f>
        <v>0</v>
      </c>
      <c r="S173" s="141">
        <v>0</v>
      </c>
      <c r="T173" s="142">
        <f t="shared" ref="T173:T194" si="43">S173*H173</f>
        <v>0</v>
      </c>
      <c r="AR173" s="143" t="s">
        <v>230</v>
      </c>
      <c r="AT173" s="143" t="s">
        <v>141</v>
      </c>
      <c r="AU173" s="143" t="s">
        <v>82</v>
      </c>
      <c r="AY173" s="17" t="s">
        <v>139</v>
      </c>
      <c r="BE173" s="144">
        <f t="shared" ref="BE173:BE194" si="44">IF(N173="základní",J173,0)</f>
        <v>0</v>
      </c>
      <c r="BF173" s="144">
        <f t="shared" ref="BF173:BF194" si="45">IF(N173="snížená",J173,0)</f>
        <v>0</v>
      </c>
      <c r="BG173" s="144">
        <f t="shared" ref="BG173:BG194" si="46">IF(N173="zákl. přenesená",J173,0)</f>
        <v>0</v>
      </c>
      <c r="BH173" s="144">
        <f t="shared" ref="BH173:BH194" si="47">IF(N173="sníž. přenesená",J173,0)</f>
        <v>0</v>
      </c>
      <c r="BI173" s="144">
        <f t="shared" ref="BI173:BI194" si="48">IF(N173="nulová",J173,0)</f>
        <v>0</v>
      </c>
      <c r="BJ173" s="17" t="s">
        <v>82</v>
      </c>
      <c r="BK173" s="144">
        <f t="shared" ref="BK173:BK194" si="49">ROUND(I173*H173,2)</f>
        <v>0</v>
      </c>
      <c r="BL173" s="17" t="s">
        <v>230</v>
      </c>
      <c r="BM173" s="143" t="s">
        <v>686</v>
      </c>
    </row>
    <row r="174" spans="2:65" s="1" customFormat="1" ht="16.5" customHeight="1">
      <c r="B174" s="32"/>
      <c r="C174" s="132" t="s">
        <v>74</v>
      </c>
      <c r="D174" s="132" t="s">
        <v>141</v>
      </c>
      <c r="E174" s="133" t="s">
        <v>1413</v>
      </c>
      <c r="F174" s="134" t="s">
        <v>1414</v>
      </c>
      <c r="G174" s="135" t="s">
        <v>159</v>
      </c>
      <c r="H174" s="136">
        <v>18</v>
      </c>
      <c r="I174" s="137"/>
      <c r="J174" s="138">
        <f t="shared" si="40"/>
        <v>0</v>
      </c>
      <c r="K174" s="134" t="s">
        <v>1</v>
      </c>
      <c r="L174" s="32"/>
      <c r="M174" s="139" t="s">
        <v>1</v>
      </c>
      <c r="N174" s="140" t="s">
        <v>39</v>
      </c>
      <c r="P174" s="141">
        <f t="shared" si="41"/>
        <v>0</v>
      </c>
      <c r="Q174" s="141">
        <v>0</v>
      </c>
      <c r="R174" s="141">
        <f t="shared" si="42"/>
        <v>0</v>
      </c>
      <c r="S174" s="141">
        <v>0</v>
      </c>
      <c r="T174" s="142">
        <f t="shared" si="43"/>
        <v>0</v>
      </c>
      <c r="AR174" s="143" t="s">
        <v>230</v>
      </c>
      <c r="AT174" s="143" t="s">
        <v>141</v>
      </c>
      <c r="AU174" s="143" t="s">
        <v>82</v>
      </c>
      <c r="AY174" s="17" t="s">
        <v>139</v>
      </c>
      <c r="BE174" s="144">
        <f t="shared" si="44"/>
        <v>0</v>
      </c>
      <c r="BF174" s="144">
        <f t="shared" si="45"/>
        <v>0</v>
      </c>
      <c r="BG174" s="144">
        <f t="shared" si="46"/>
        <v>0</v>
      </c>
      <c r="BH174" s="144">
        <f t="shared" si="47"/>
        <v>0</v>
      </c>
      <c r="BI174" s="144">
        <f t="shared" si="48"/>
        <v>0</v>
      </c>
      <c r="BJ174" s="17" t="s">
        <v>82</v>
      </c>
      <c r="BK174" s="144">
        <f t="shared" si="49"/>
        <v>0</v>
      </c>
      <c r="BL174" s="17" t="s">
        <v>230</v>
      </c>
      <c r="BM174" s="143" t="s">
        <v>694</v>
      </c>
    </row>
    <row r="175" spans="2:65" s="1" customFormat="1" ht="16.5" customHeight="1">
      <c r="B175" s="32"/>
      <c r="C175" s="132" t="s">
        <v>74</v>
      </c>
      <c r="D175" s="132" t="s">
        <v>141</v>
      </c>
      <c r="E175" s="133" t="s">
        <v>1415</v>
      </c>
      <c r="F175" s="134" t="s">
        <v>1416</v>
      </c>
      <c r="G175" s="135" t="s">
        <v>159</v>
      </c>
      <c r="H175" s="136">
        <v>18</v>
      </c>
      <c r="I175" s="137"/>
      <c r="J175" s="138">
        <f t="shared" si="40"/>
        <v>0</v>
      </c>
      <c r="K175" s="134" t="s">
        <v>1</v>
      </c>
      <c r="L175" s="32"/>
      <c r="M175" s="139" t="s">
        <v>1</v>
      </c>
      <c r="N175" s="140" t="s">
        <v>39</v>
      </c>
      <c r="P175" s="141">
        <f t="shared" si="41"/>
        <v>0</v>
      </c>
      <c r="Q175" s="141">
        <v>0</v>
      </c>
      <c r="R175" s="141">
        <f t="shared" si="42"/>
        <v>0</v>
      </c>
      <c r="S175" s="141">
        <v>0</v>
      </c>
      <c r="T175" s="142">
        <f t="shared" si="43"/>
        <v>0</v>
      </c>
      <c r="AR175" s="143" t="s">
        <v>230</v>
      </c>
      <c r="AT175" s="143" t="s">
        <v>141</v>
      </c>
      <c r="AU175" s="143" t="s">
        <v>82</v>
      </c>
      <c r="AY175" s="17" t="s">
        <v>139</v>
      </c>
      <c r="BE175" s="144">
        <f t="shared" si="44"/>
        <v>0</v>
      </c>
      <c r="BF175" s="144">
        <f t="shared" si="45"/>
        <v>0</v>
      </c>
      <c r="BG175" s="144">
        <f t="shared" si="46"/>
        <v>0</v>
      </c>
      <c r="BH175" s="144">
        <f t="shared" si="47"/>
        <v>0</v>
      </c>
      <c r="BI175" s="144">
        <f t="shared" si="48"/>
        <v>0</v>
      </c>
      <c r="BJ175" s="17" t="s">
        <v>82</v>
      </c>
      <c r="BK175" s="144">
        <f t="shared" si="49"/>
        <v>0</v>
      </c>
      <c r="BL175" s="17" t="s">
        <v>230</v>
      </c>
      <c r="BM175" s="143" t="s">
        <v>705</v>
      </c>
    </row>
    <row r="176" spans="2:65" s="1" customFormat="1" ht="21.75" customHeight="1">
      <c r="B176" s="32"/>
      <c r="C176" s="132" t="s">
        <v>74</v>
      </c>
      <c r="D176" s="132" t="s">
        <v>141</v>
      </c>
      <c r="E176" s="133" t="s">
        <v>1417</v>
      </c>
      <c r="F176" s="134" t="s">
        <v>1418</v>
      </c>
      <c r="G176" s="135" t="s">
        <v>159</v>
      </c>
      <c r="H176" s="136">
        <v>208</v>
      </c>
      <c r="I176" s="137"/>
      <c r="J176" s="138">
        <f t="shared" si="40"/>
        <v>0</v>
      </c>
      <c r="K176" s="134" t="s">
        <v>1313</v>
      </c>
      <c r="L176" s="32"/>
      <c r="M176" s="139" t="s">
        <v>1</v>
      </c>
      <c r="N176" s="140" t="s">
        <v>39</v>
      </c>
      <c r="P176" s="141">
        <f t="shared" si="41"/>
        <v>0</v>
      </c>
      <c r="Q176" s="141">
        <v>0</v>
      </c>
      <c r="R176" s="141">
        <f t="shared" si="42"/>
        <v>0</v>
      </c>
      <c r="S176" s="141">
        <v>0</v>
      </c>
      <c r="T176" s="142">
        <f t="shared" si="43"/>
        <v>0</v>
      </c>
      <c r="AR176" s="143" t="s">
        <v>230</v>
      </c>
      <c r="AT176" s="143" t="s">
        <v>141</v>
      </c>
      <c r="AU176" s="143" t="s">
        <v>82</v>
      </c>
      <c r="AY176" s="17" t="s">
        <v>139</v>
      </c>
      <c r="BE176" s="144">
        <f t="shared" si="44"/>
        <v>0</v>
      </c>
      <c r="BF176" s="144">
        <f t="shared" si="45"/>
        <v>0</v>
      </c>
      <c r="BG176" s="144">
        <f t="shared" si="46"/>
        <v>0</v>
      </c>
      <c r="BH176" s="144">
        <f t="shared" si="47"/>
        <v>0</v>
      </c>
      <c r="BI176" s="144">
        <f t="shared" si="48"/>
        <v>0</v>
      </c>
      <c r="BJ176" s="17" t="s">
        <v>82</v>
      </c>
      <c r="BK176" s="144">
        <f t="shared" si="49"/>
        <v>0</v>
      </c>
      <c r="BL176" s="17" t="s">
        <v>230</v>
      </c>
      <c r="BM176" s="143" t="s">
        <v>717</v>
      </c>
    </row>
    <row r="177" spans="2:65" s="1" customFormat="1" ht="21.75" customHeight="1">
      <c r="B177" s="32"/>
      <c r="C177" s="132" t="s">
        <v>74</v>
      </c>
      <c r="D177" s="132" t="s">
        <v>141</v>
      </c>
      <c r="E177" s="133" t="s">
        <v>1419</v>
      </c>
      <c r="F177" s="134" t="s">
        <v>1420</v>
      </c>
      <c r="G177" s="135" t="s">
        <v>159</v>
      </c>
      <c r="H177" s="136">
        <v>208</v>
      </c>
      <c r="I177" s="137"/>
      <c r="J177" s="138">
        <f t="shared" si="40"/>
        <v>0</v>
      </c>
      <c r="K177" s="134" t="s">
        <v>1313</v>
      </c>
      <c r="L177" s="32"/>
      <c r="M177" s="139" t="s">
        <v>1</v>
      </c>
      <c r="N177" s="140" t="s">
        <v>39</v>
      </c>
      <c r="P177" s="141">
        <f t="shared" si="41"/>
        <v>0</v>
      </c>
      <c r="Q177" s="141">
        <v>0</v>
      </c>
      <c r="R177" s="141">
        <f t="shared" si="42"/>
        <v>0</v>
      </c>
      <c r="S177" s="141">
        <v>0</v>
      </c>
      <c r="T177" s="142">
        <f t="shared" si="43"/>
        <v>0</v>
      </c>
      <c r="AR177" s="143" t="s">
        <v>230</v>
      </c>
      <c r="AT177" s="143" t="s">
        <v>141</v>
      </c>
      <c r="AU177" s="143" t="s">
        <v>82</v>
      </c>
      <c r="AY177" s="17" t="s">
        <v>139</v>
      </c>
      <c r="BE177" s="144">
        <f t="shared" si="44"/>
        <v>0</v>
      </c>
      <c r="BF177" s="144">
        <f t="shared" si="45"/>
        <v>0</v>
      </c>
      <c r="BG177" s="144">
        <f t="shared" si="46"/>
        <v>0</v>
      </c>
      <c r="BH177" s="144">
        <f t="shared" si="47"/>
        <v>0</v>
      </c>
      <c r="BI177" s="144">
        <f t="shared" si="48"/>
        <v>0</v>
      </c>
      <c r="BJ177" s="17" t="s">
        <v>82</v>
      </c>
      <c r="BK177" s="144">
        <f t="shared" si="49"/>
        <v>0</v>
      </c>
      <c r="BL177" s="17" t="s">
        <v>230</v>
      </c>
      <c r="BM177" s="143" t="s">
        <v>730</v>
      </c>
    </row>
    <row r="178" spans="2:65" s="1" customFormat="1" ht="24.2" customHeight="1">
      <c r="B178" s="32"/>
      <c r="C178" s="132" t="s">
        <v>74</v>
      </c>
      <c r="D178" s="132" t="s">
        <v>141</v>
      </c>
      <c r="E178" s="133" t="s">
        <v>1421</v>
      </c>
      <c r="F178" s="134" t="s">
        <v>1422</v>
      </c>
      <c r="G178" s="135" t="s">
        <v>1341</v>
      </c>
      <c r="H178" s="136">
        <v>1</v>
      </c>
      <c r="I178" s="137"/>
      <c r="J178" s="138">
        <f t="shared" si="40"/>
        <v>0</v>
      </c>
      <c r="K178" s="134" t="s">
        <v>1313</v>
      </c>
      <c r="L178" s="32"/>
      <c r="M178" s="139" t="s">
        <v>1</v>
      </c>
      <c r="N178" s="140" t="s">
        <v>39</v>
      </c>
      <c r="P178" s="141">
        <f t="shared" si="41"/>
        <v>0</v>
      </c>
      <c r="Q178" s="141">
        <v>0</v>
      </c>
      <c r="R178" s="141">
        <f t="shared" si="42"/>
        <v>0</v>
      </c>
      <c r="S178" s="141">
        <v>0</v>
      </c>
      <c r="T178" s="142">
        <f t="shared" si="43"/>
        <v>0</v>
      </c>
      <c r="AR178" s="143" t="s">
        <v>230</v>
      </c>
      <c r="AT178" s="143" t="s">
        <v>141</v>
      </c>
      <c r="AU178" s="143" t="s">
        <v>82</v>
      </c>
      <c r="AY178" s="17" t="s">
        <v>139</v>
      </c>
      <c r="BE178" s="144">
        <f t="shared" si="44"/>
        <v>0</v>
      </c>
      <c r="BF178" s="144">
        <f t="shared" si="45"/>
        <v>0</v>
      </c>
      <c r="BG178" s="144">
        <f t="shared" si="46"/>
        <v>0</v>
      </c>
      <c r="BH178" s="144">
        <f t="shared" si="47"/>
        <v>0</v>
      </c>
      <c r="BI178" s="144">
        <f t="shared" si="48"/>
        <v>0</v>
      </c>
      <c r="BJ178" s="17" t="s">
        <v>82</v>
      </c>
      <c r="BK178" s="144">
        <f t="shared" si="49"/>
        <v>0</v>
      </c>
      <c r="BL178" s="17" t="s">
        <v>230</v>
      </c>
      <c r="BM178" s="143" t="s">
        <v>742</v>
      </c>
    </row>
    <row r="179" spans="2:65" s="1" customFormat="1" ht="24.2" customHeight="1">
      <c r="B179" s="32"/>
      <c r="C179" s="132" t="s">
        <v>74</v>
      </c>
      <c r="D179" s="132" t="s">
        <v>141</v>
      </c>
      <c r="E179" s="133" t="s">
        <v>1423</v>
      </c>
      <c r="F179" s="134" t="s">
        <v>1424</v>
      </c>
      <c r="G179" s="135" t="s">
        <v>1341</v>
      </c>
      <c r="H179" s="136">
        <v>1</v>
      </c>
      <c r="I179" s="137"/>
      <c r="J179" s="138">
        <f t="shared" si="40"/>
        <v>0</v>
      </c>
      <c r="K179" s="134" t="s">
        <v>1313</v>
      </c>
      <c r="L179" s="32"/>
      <c r="M179" s="139" t="s">
        <v>1</v>
      </c>
      <c r="N179" s="140" t="s">
        <v>39</v>
      </c>
      <c r="P179" s="141">
        <f t="shared" si="41"/>
        <v>0</v>
      </c>
      <c r="Q179" s="141">
        <v>0</v>
      </c>
      <c r="R179" s="141">
        <f t="shared" si="42"/>
        <v>0</v>
      </c>
      <c r="S179" s="141">
        <v>0</v>
      </c>
      <c r="T179" s="142">
        <f t="shared" si="43"/>
        <v>0</v>
      </c>
      <c r="AR179" s="143" t="s">
        <v>230</v>
      </c>
      <c r="AT179" s="143" t="s">
        <v>141</v>
      </c>
      <c r="AU179" s="143" t="s">
        <v>82</v>
      </c>
      <c r="AY179" s="17" t="s">
        <v>139</v>
      </c>
      <c r="BE179" s="144">
        <f t="shared" si="44"/>
        <v>0</v>
      </c>
      <c r="BF179" s="144">
        <f t="shared" si="45"/>
        <v>0</v>
      </c>
      <c r="BG179" s="144">
        <f t="shared" si="46"/>
        <v>0</v>
      </c>
      <c r="BH179" s="144">
        <f t="shared" si="47"/>
        <v>0</v>
      </c>
      <c r="BI179" s="144">
        <f t="shared" si="48"/>
        <v>0</v>
      </c>
      <c r="BJ179" s="17" t="s">
        <v>82</v>
      </c>
      <c r="BK179" s="144">
        <f t="shared" si="49"/>
        <v>0</v>
      </c>
      <c r="BL179" s="17" t="s">
        <v>230</v>
      </c>
      <c r="BM179" s="143" t="s">
        <v>756</v>
      </c>
    </row>
    <row r="180" spans="2:65" s="1" customFormat="1" ht="37.9" customHeight="1">
      <c r="B180" s="32"/>
      <c r="C180" s="132" t="s">
        <v>74</v>
      </c>
      <c r="D180" s="132" t="s">
        <v>141</v>
      </c>
      <c r="E180" s="133" t="s">
        <v>1425</v>
      </c>
      <c r="F180" s="134" t="s">
        <v>1426</v>
      </c>
      <c r="G180" s="135" t="s">
        <v>1378</v>
      </c>
      <c r="H180" s="136">
        <v>1</v>
      </c>
      <c r="I180" s="137"/>
      <c r="J180" s="138">
        <f t="shared" si="40"/>
        <v>0</v>
      </c>
      <c r="K180" s="134" t="s">
        <v>1313</v>
      </c>
      <c r="L180" s="32"/>
      <c r="M180" s="139" t="s">
        <v>1</v>
      </c>
      <c r="N180" s="140" t="s">
        <v>39</v>
      </c>
      <c r="P180" s="141">
        <f t="shared" si="41"/>
        <v>0</v>
      </c>
      <c r="Q180" s="141">
        <v>0</v>
      </c>
      <c r="R180" s="141">
        <f t="shared" si="42"/>
        <v>0</v>
      </c>
      <c r="S180" s="141">
        <v>0</v>
      </c>
      <c r="T180" s="142">
        <f t="shared" si="43"/>
        <v>0</v>
      </c>
      <c r="AR180" s="143" t="s">
        <v>230</v>
      </c>
      <c r="AT180" s="143" t="s">
        <v>141</v>
      </c>
      <c r="AU180" s="143" t="s">
        <v>82</v>
      </c>
      <c r="AY180" s="17" t="s">
        <v>139</v>
      </c>
      <c r="BE180" s="144">
        <f t="shared" si="44"/>
        <v>0</v>
      </c>
      <c r="BF180" s="144">
        <f t="shared" si="45"/>
        <v>0</v>
      </c>
      <c r="BG180" s="144">
        <f t="shared" si="46"/>
        <v>0</v>
      </c>
      <c r="BH180" s="144">
        <f t="shared" si="47"/>
        <v>0</v>
      </c>
      <c r="BI180" s="144">
        <f t="shared" si="48"/>
        <v>0</v>
      </c>
      <c r="BJ180" s="17" t="s">
        <v>82</v>
      </c>
      <c r="BK180" s="144">
        <f t="shared" si="49"/>
        <v>0</v>
      </c>
      <c r="BL180" s="17" t="s">
        <v>230</v>
      </c>
      <c r="BM180" s="143" t="s">
        <v>779</v>
      </c>
    </row>
    <row r="181" spans="2:65" s="1" customFormat="1" ht="24.2" customHeight="1">
      <c r="B181" s="32"/>
      <c r="C181" s="132" t="s">
        <v>74</v>
      </c>
      <c r="D181" s="132" t="s">
        <v>141</v>
      </c>
      <c r="E181" s="133" t="s">
        <v>1427</v>
      </c>
      <c r="F181" s="134" t="s">
        <v>1428</v>
      </c>
      <c r="G181" s="135" t="s">
        <v>1378</v>
      </c>
      <c r="H181" s="136">
        <v>1</v>
      </c>
      <c r="I181" s="137"/>
      <c r="J181" s="138">
        <f t="shared" si="40"/>
        <v>0</v>
      </c>
      <c r="K181" s="134" t="s">
        <v>1313</v>
      </c>
      <c r="L181" s="32"/>
      <c r="M181" s="139" t="s">
        <v>1</v>
      </c>
      <c r="N181" s="140" t="s">
        <v>39</v>
      </c>
      <c r="P181" s="141">
        <f t="shared" si="41"/>
        <v>0</v>
      </c>
      <c r="Q181" s="141">
        <v>0</v>
      </c>
      <c r="R181" s="141">
        <f t="shared" si="42"/>
        <v>0</v>
      </c>
      <c r="S181" s="141">
        <v>0</v>
      </c>
      <c r="T181" s="142">
        <f t="shared" si="43"/>
        <v>0</v>
      </c>
      <c r="AR181" s="143" t="s">
        <v>230</v>
      </c>
      <c r="AT181" s="143" t="s">
        <v>141</v>
      </c>
      <c r="AU181" s="143" t="s">
        <v>82</v>
      </c>
      <c r="AY181" s="17" t="s">
        <v>139</v>
      </c>
      <c r="BE181" s="144">
        <f t="shared" si="44"/>
        <v>0</v>
      </c>
      <c r="BF181" s="144">
        <f t="shared" si="45"/>
        <v>0</v>
      </c>
      <c r="BG181" s="144">
        <f t="shared" si="46"/>
        <v>0</v>
      </c>
      <c r="BH181" s="144">
        <f t="shared" si="47"/>
        <v>0</v>
      </c>
      <c r="BI181" s="144">
        <f t="shared" si="48"/>
        <v>0</v>
      </c>
      <c r="BJ181" s="17" t="s">
        <v>82</v>
      </c>
      <c r="BK181" s="144">
        <f t="shared" si="49"/>
        <v>0</v>
      </c>
      <c r="BL181" s="17" t="s">
        <v>230</v>
      </c>
      <c r="BM181" s="143" t="s">
        <v>787</v>
      </c>
    </row>
    <row r="182" spans="2:65" s="1" customFormat="1" ht="16.5" customHeight="1">
      <c r="B182" s="32"/>
      <c r="C182" s="132" t="s">
        <v>74</v>
      </c>
      <c r="D182" s="132" t="s">
        <v>141</v>
      </c>
      <c r="E182" s="133" t="s">
        <v>1429</v>
      </c>
      <c r="F182" s="134" t="s">
        <v>1430</v>
      </c>
      <c r="G182" s="135" t="s">
        <v>1378</v>
      </c>
      <c r="H182" s="136">
        <v>1</v>
      </c>
      <c r="I182" s="137"/>
      <c r="J182" s="138">
        <f t="shared" si="40"/>
        <v>0</v>
      </c>
      <c r="K182" s="134" t="s">
        <v>1</v>
      </c>
      <c r="L182" s="32"/>
      <c r="M182" s="139" t="s">
        <v>1</v>
      </c>
      <c r="N182" s="140" t="s">
        <v>39</v>
      </c>
      <c r="P182" s="141">
        <f t="shared" si="41"/>
        <v>0</v>
      </c>
      <c r="Q182" s="141">
        <v>0</v>
      </c>
      <c r="R182" s="141">
        <f t="shared" si="42"/>
        <v>0</v>
      </c>
      <c r="S182" s="141">
        <v>0</v>
      </c>
      <c r="T182" s="142">
        <f t="shared" si="43"/>
        <v>0</v>
      </c>
      <c r="AR182" s="143" t="s">
        <v>230</v>
      </c>
      <c r="AT182" s="143" t="s">
        <v>141</v>
      </c>
      <c r="AU182" s="143" t="s">
        <v>82</v>
      </c>
      <c r="AY182" s="17" t="s">
        <v>139</v>
      </c>
      <c r="BE182" s="144">
        <f t="shared" si="44"/>
        <v>0</v>
      </c>
      <c r="BF182" s="144">
        <f t="shared" si="45"/>
        <v>0</v>
      </c>
      <c r="BG182" s="144">
        <f t="shared" si="46"/>
        <v>0</v>
      </c>
      <c r="BH182" s="144">
        <f t="shared" si="47"/>
        <v>0</v>
      </c>
      <c r="BI182" s="144">
        <f t="shared" si="48"/>
        <v>0</v>
      </c>
      <c r="BJ182" s="17" t="s">
        <v>82</v>
      </c>
      <c r="BK182" s="144">
        <f t="shared" si="49"/>
        <v>0</v>
      </c>
      <c r="BL182" s="17" t="s">
        <v>230</v>
      </c>
      <c r="BM182" s="143" t="s">
        <v>795</v>
      </c>
    </row>
    <row r="183" spans="2:65" s="1" customFormat="1" ht="16.5" customHeight="1">
      <c r="B183" s="32"/>
      <c r="C183" s="132" t="s">
        <v>74</v>
      </c>
      <c r="D183" s="132" t="s">
        <v>141</v>
      </c>
      <c r="E183" s="133" t="s">
        <v>1431</v>
      </c>
      <c r="F183" s="134" t="s">
        <v>1432</v>
      </c>
      <c r="G183" s="135" t="s">
        <v>253</v>
      </c>
      <c r="H183" s="136">
        <v>1</v>
      </c>
      <c r="I183" s="137"/>
      <c r="J183" s="138">
        <f t="shared" si="40"/>
        <v>0</v>
      </c>
      <c r="K183" s="134" t="s">
        <v>1313</v>
      </c>
      <c r="L183" s="32"/>
      <c r="M183" s="139" t="s">
        <v>1</v>
      </c>
      <c r="N183" s="140" t="s">
        <v>39</v>
      </c>
      <c r="P183" s="141">
        <f t="shared" si="41"/>
        <v>0</v>
      </c>
      <c r="Q183" s="141">
        <v>0</v>
      </c>
      <c r="R183" s="141">
        <f t="shared" si="42"/>
        <v>0</v>
      </c>
      <c r="S183" s="141">
        <v>0</v>
      </c>
      <c r="T183" s="142">
        <f t="shared" si="43"/>
        <v>0</v>
      </c>
      <c r="AR183" s="143" t="s">
        <v>230</v>
      </c>
      <c r="AT183" s="143" t="s">
        <v>141</v>
      </c>
      <c r="AU183" s="143" t="s">
        <v>82</v>
      </c>
      <c r="AY183" s="17" t="s">
        <v>139</v>
      </c>
      <c r="BE183" s="144">
        <f t="shared" si="44"/>
        <v>0</v>
      </c>
      <c r="BF183" s="144">
        <f t="shared" si="45"/>
        <v>0</v>
      </c>
      <c r="BG183" s="144">
        <f t="shared" si="46"/>
        <v>0</v>
      </c>
      <c r="BH183" s="144">
        <f t="shared" si="47"/>
        <v>0</v>
      </c>
      <c r="BI183" s="144">
        <f t="shared" si="48"/>
        <v>0</v>
      </c>
      <c r="BJ183" s="17" t="s">
        <v>82</v>
      </c>
      <c r="BK183" s="144">
        <f t="shared" si="49"/>
        <v>0</v>
      </c>
      <c r="BL183" s="17" t="s">
        <v>230</v>
      </c>
      <c r="BM183" s="143" t="s">
        <v>807</v>
      </c>
    </row>
    <row r="184" spans="2:65" s="1" customFormat="1" ht="24.2" customHeight="1">
      <c r="B184" s="32"/>
      <c r="C184" s="132" t="s">
        <v>74</v>
      </c>
      <c r="D184" s="132" t="s">
        <v>141</v>
      </c>
      <c r="E184" s="133" t="s">
        <v>1433</v>
      </c>
      <c r="F184" s="134" t="s">
        <v>1434</v>
      </c>
      <c r="G184" s="135" t="s">
        <v>253</v>
      </c>
      <c r="H184" s="136">
        <v>22</v>
      </c>
      <c r="I184" s="137"/>
      <c r="J184" s="138">
        <f t="shared" si="40"/>
        <v>0</v>
      </c>
      <c r="K184" s="134" t="s">
        <v>1313</v>
      </c>
      <c r="L184" s="32"/>
      <c r="M184" s="139" t="s">
        <v>1</v>
      </c>
      <c r="N184" s="140" t="s">
        <v>39</v>
      </c>
      <c r="P184" s="141">
        <f t="shared" si="41"/>
        <v>0</v>
      </c>
      <c r="Q184" s="141">
        <v>0</v>
      </c>
      <c r="R184" s="141">
        <f t="shared" si="42"/>
        <v>0</v>
      </c>
      <c r="S184" s="141">
        <v>0</v>
      </c>
      <c r="T184" s="142">
        <f t="shared" si="43"/>
        <v>0</v>
      </c>
      <c r="AR184" s="143" t="s">
        <v>230</v>
      </c>
      <c r="AT184" s="143" t="s">
        <v>141</v>
      </c>
      <c r="AU184" s="143" t="s">
        <v>82</v>
      </c>
      <c r="AY184" s="17" t="s">
        <v>139</v>
      </c>
      <c r="BE184" s="144">
        <f t="shared" si="44"/>
        <v>0</v>
      </c>
      <c r="BF184" s="144">
        <f t="shared" si="45"/>
        <v>0</v>
      </c>
      <c r="BG184" s="144">
        <f t="shared" si="46"/>
        <v>0</v>
      </c>
      <c r="BH184" s="144">
        <f t="shared" si="47"/>
        <v>0</v>
      </c>
      <c r="BI184" s="144">
        <f t="shared" si="48"/>
        <v>0</v>
      </c>
      <c r="BJ184" s="17" t="s">
        <v>82</v>
      </c>
      <c r="BK184" s="144">
        <f t="shared" si="49"/>
        <v>0</v>
      </c>
      <c r="BL184" s="17" t="s">
        <v>230</v>
      </c>
      <c r="BM184" s="143" t="s">
        <v>821</v>
      </c>
    </row>
    <row r="185" spans="2:65" s="1" customFormat="1" ht="16.5" customHeight="1">
      <c r="B185" s="32"/>
      <c r="C185" s="132" t="s">
        <v>74</v>
      </c>
      <c r="D185" s="132" t="s">
        <v>141</v>
      </c>
      <c r="E185" s="133" t="s">
        <v>1435</v>
      </c>
      <c r="F185" s="134" t="s">
        <v>1436</v>
      </c>
      <c r="G185" s="135" t="s">
        <v>253</v>
      </c>
      <c r="H185" s="136">
        <v>1</v>
      </c>
      <c r="I185" s="137"/>
      <c r="J185" s="138">
        <f t="shared" si="40"/>
        <v>0</v>
      </c>
      <c r="K185" s="134" t="s">
        <v>1330</v>
      </c>
      <c r="L185" s="32"/>
      <c r="M185" s="139" t="s">
        <v>1</v>
      </c>
      <c r="N185" s="140" t="s">
        <v>39</v>
      </c>
      <c r="P185" s="141">
        <f t="shared" si="41"/>
        <v>0</v>
      </c>
      <c r="Q185" s="141">
        <v>0</v>
      </c>
      <c r="R185" s="141">
        <f t="shared" si="42"/>
        <v>0</v>
      </c>
      <c r="S185" s="141">
        <v>0</v>
      </c>
      <c r="T185" s="142">
        <f t="shared" si="43"/>
        <v>0</v>
      </c>
      <c r="AR185" s="143" t="s">
        <v>230</v>
      </c>
      <c r="AT185" s="143" t="s">
        <v>141</v>
      </c>
      <c r="AU185" s="143" t="s">
        <v>82</v>
      </c>
      <c r="AY185" s="17" t="s">
        <v>139</v>
      </c>
      <c r="BE185" s="144">
        <f t="shared" si="44"/>
        <v>0</v>
      </c>
      <c r="BF185" s="144">
        <f t="shared" si="45"/>
        <v>0</v>
      </c>
      <c r="BG185" s="144">
        <f t="shared" si="46"/>
        <v>0</v>
      </c>
      <c r="BH185" s="144">
        <f t="shared" si="47"/>
        <v>0</v>
      </c>
      <c r="BI185" s="144">
        <f t="shared" si="48"/>
        <v>0</v>
      </c>
      <c r="BJ185" s="17" t="s">
        <v>82</v>
      </c>
      <c r="BK185" s="144">
        <f t="shared" si="49"/>
        <v>0</v>
      </c>
      <c r="BL185" s="17" t="s">
        <v>230</v>
      </c>
      <c r="BM185" s="143" t="s">
        <v>832</v>
      </c>
    </row>
    <row r="186" spans="2:65" s="1" customFormat="1" ht="16.5" customHeight="1">
      <c r="B186" s="32"/>
      <c r="C186" s="132" t="s">
        <v>74</v>
      </c>
      <c r="D186" s="132" t="s">
        <v>141</v>
      </c>
      <c r="E186" s="133" t="s">
        <v>1437</v>
      </c>
      <c r="F186" s="134" t="s">
        <v>1438</v>
      </c>
      <c r="G186" s="135" t="s">
        <v>253</v>
      </c>
      <c r="H186" s="136">
        <v>2</v>
      </c>
      <c r="I186" s="137"/>
      <c r="J186" s="138">
        <f t="shared" si="40"/>
        <v>0</v>
      </c>
      <c r="K186" s="134" t="s">
        <v>1330</v>
      </c>
      <c r="L186" s="32"/>
      <c r="M186" s="139" t="s">
        <v>1</v>
      </c>
      <c r="N186" s="140" t="s">
        <v>39</v>
      </c>
      <c r="P186" s="141">
        <f t="shared" si="41"/>
        <v>0</v>
      </c>
      <c r="Q186" s="141">
        <v>0</v>
      </c>
      <c r="R186" s="141">
        <f t="shared" si="42"/>
        <v>0</v>
      </c>
      <c r="S186" s="141">
        <v>0</v>
      </c>
      <c r="T186" s="142">
        <f t="shared" si="43"/>
        <v>0</v>
      </c>
      <c r="AR186" s="143" t="s">
        <v>230</v>
      </c>
      <c r="AT186" s="143" t="s">
        <v>141</v>
      </c>
      <c r="AU186" s="143" t="s">
        <v>82</v>
      </c>
      <c r="AY186" s="17" t="s">
        <v>139</v>
      </c>
      <c r="BE186" s="144">
        <f t="shared" si="44"/>
        <v>0</v>
      </c>
      <c r="BF186" s="144">
        <f t="shared" si="45"/>
        <v>0</v>
      </c>
      <c r="BG186" s="144">
        <f t="shared" si="46"/>
        <v>0</v>
      </c>
      <c r="BH186" s="144">
        <f t="shared" si="47"/>
        <v>0</v>
      </c>
      <c r="BI186" s="144">
        <f t="shared" si="48"/>
        <v>0</v>
      </c>
      <c r="BJ186" s="17" t="s">
        <v>82</v>
      </c>
      <c r="BK186" s="144">
        <f t="shared" si="49"/>
        <v>0</v>
      </c>
      <c r="BL186" s="17" t="s">
        <v>230</v>
      </c>
      <c r="BM186" s="143" t="s">
        <v>840</v>
      </c>
    </row>
    <row r="187" spans="2:65" s="1" customFormat="1" ht="21.75" customHeight="1">
      <c r="B187" s="32"/>
      <c r="C187" s="132" t="s">
        <v>74</v>
      </c>
      <c r="D187" s="132" t="s">
        <v>141</v>
      </c>
      <c r="E187" s="133" t="s">
        <v>1439</v>
      </c>
      <c r="F187" s="134" t="s">
        <v>1440</v>
      </c>
      <c r="G187" s="135" t="s">
        <v>253</v>
      </c>
      <c r="H187" s="136">
        <v>1</v>
      </c>
      <c r="I187" s="137"/>
      <c r="J187" s="138">
        <f t="shared" si="40"/>
        <v>0</v>
      </c>
      <c r="K187" s="134" t="s">
        <v>1330</v>
      </c>
      <c r="L187" s="32"/>
      <c r="M187" s="139" t="s">
        <v>1</v>
      </c>
      <c r="N187" s="140" t="s">
        <v>39</v>
      </c>
      <c r="P187" s="141">
        <f t="shared" si="41"/>
        <v>0</v>
      </c>
      <c r="Q187" s="141">
        <v>0</v>
      </c>
      <c r="R187" s="141">
        <f t="shared" si="42"/>
        <v>0</v>
      </c>
      <c r="S187" s="141">
        <v>0</v>
      </c>
      <c r="T187" s="142">
        <f t="shared" si="43"/>
        <v>0</v>
      </c>
      <c r="AR187" s="143" t="s">
        <v>230</v>
      </c>
      <c r="AT187" s="143" t="s">
        <v>141</v>
      </c>
      <c r="AU187" s="143" t="s">
        <v>82</v>
      </c>
      <c r="AY187" s="17" t="s">
        <v>139</v>
      </c>
      <c r="BE187" s="144">
        <f t="shared" si="44"/>
        <v>0</v>
      </c>
      <c r="BF187" s="144">
        <f t="shared" si="45"/>
        <v>0</v>
      </c>
      <c r="BG187" s="144">
        <f t="shared" si="46"/>
        <v>0</v>
      </c>
      <c r="BH187" s="144">
        <f t="shared" si="47"/>
        <v>0</v>
      </c>
      <c r="BI187" s="144">
        <f t="shared" si="48"/>
        <v>0</v>
      </c>
      <c r="BJ187" s="17" t="s">
        <v>82</v>
      </c>
      <c r="BK187" s="144">
        <f t="shared" si="49"/>
        <v>0</v>
      </c>
      <c r="BL187" s="17" t="s">
        <v>230</v>
      </c>
      <c r="BM187" s="143" t="s">
        <v>854</v>
      </c>
    </row>
    <row r="188" spans="2:65" s="1" customFormat="1" ht="16.5" customHeight="1">
      <c r="B188" s="32"/>
      <c r="C188" s="132" t="s">
        <v>74</v>
      </c>
      <c r="D188" s="132" t="s">
        <v>141</v>
      </c>
      <c r="E188" s="133" t="s">
        <v>1441</v>
      </c>
      <c r="F188" s="134" t="s">
        <v>1442</v>
      </c>
      <c r="G188" s="135" t="s">
        <v>253</v>
      </c>
      <c r="H188" s="136">
        <v>1</v>
      </c>
      <c r="I188" s="137"/>
      <c r="J188" s="138">
        <f t="shared" si="40"/>
        <v>0</v>
      </c>
      <c r="K188" s="134" t="s">
        <v>1313</v>
      </c>
      <c r="L188" s="32"/>
      <c r="M188" s="139" t="s">
        <v>1</v>
      </c>
      <c r="N188" s="140" t="s">
        <v>39</v>
      </c>
      <c r="P188" s="141">
        <f t="shared" si="41"/>
        <v>0</v>
      </c>
      <c r="Q188" s="141">
        <v>0</v>
      </c>
      <c r="R188" s="141">
        <f t="shared" si="42"/>
        <v>0</v>
      </c>
      <c r="S188" s="141">
        <v>0</v>
      </c>
      <c r="T188" s="142">
        <f t="shared" si="43"/>
        <v>0</v>
      </c>
      <c r="AR188" s="143" t="s">
        <v>230</v>
      </c>
      <c r="AT188" s="143" t="s">
        <v>141</v>
      </c>
      <c r="AU188" s="143" t="s">
        <v>82</v>
      </c>
      <c r="AY188" s="17" t="s">
        <v>139</v>
      </c>
      <c r="BE188" s="144">
        <f t="shared" si="44"/>
        <v>0</v>
      </c>
      <c r="BF188" s="144">
        <f t="shared" si="45"/>
        <v>0</v>
      </c>
      <c r="BG188" s="144">
        <f t="shared" si="46"/>
        <v>0</v>
      </c>
      <c r="BH188" s="144">
        <f t="shared" si="47"/>
        <v>0</v>
      </c>
      <c r="BI188" s="144">
        <f t="shared" si="48"/>
        <v>0</v>
      </c>
      <c r="BJ188" s="17" t="s">
        <v>82</v>
      </c>
      <c r="BK188" s="144">
        <f t="shared" si="49"/>
        <v>0</v>
      </c>
      <c r="BL188" s="17" t="s">
        <v>230</v>
      </c>
      <c r="BM188" s="143" t="s">
        <v>864</v>
      </c>
    </row>
    <row r="189" spans="2:65" s="1" customFormat="1" ht="16.5" customHeight="1">
      <c r="B189" s="32"/>
      <c r="C189" s="132" t="s">
        <v>74</v>
      </c>
      <c r="D189" s="132" t="s">
        <v>141</v>
      </c>
      <c r="E189" s="133" t="s">
        <v>1443</v>
      </c>
      <c r="F189" s="134" t="s">
        <v>1444</v>
      </c>
      <c r="G189" s="135" t="s">
        <v>253</v>
      </c>
      <c r="H189" s="136">
        <v>2</v>
      </c>
      <c r="I189" s="137"/>
      <c r="J189" s="138">
        <f t="shared" si="40"/>
        <v>0</v>
      </c>
      <c r="K189" s="134" t="s">
        <v>1313</v>
      </c>
      <c r="L189" s="32"/>
      <c r="M189" s="139" t="s">
        <v>1</v>
      </c>
      <c r="N189" s="140" t="s">
        <v>39</v>
      </c>
      <c r="P189" s="141">
        <f t="shared" si="41"/>
        <v>0</v>
      </c>
      <c r="Q189" s="141">
        <v>0</v>
      </c>
      <c r="R189" s="141">
        <f t="shared" si="42"/>
        <v>0</v>
      </c>
      <c r="S189" s="141">
        <v>0</v>
      </c>
      <c r="T189" s="142">
        <f t="shared" si="43"/>
        <v>0</v>
      </c>
      <c r="AR189" s="143" t="s">
        <v>230</v>
      </c>
      <c r="AT189" s="143" t="s">
        <v>141</v>
      </c>
      <c r="AU189" s="143" t="s">
        <v>82</v>
      </c>
      <c r="AY189" s="17" t="s">
        <v>139</v>
      </c>
      <c r="BE189" s="144">
        <f t="shared" si="44"/>
        <v>0</v>
      </c>
      <c r="BF189" s="144">
        <f t="shared" si="45"/>
        <v>0</v>
      </c>
      <c r="BG189" s="144">
        <f t="shared" si="46"/>
        <v>0</v>
      </c>
      <c r="BH189" s="144">
        <f t="shared" si="47"/>
        <v>0</v>
      </c>
      <c r="BI189" s="144">
        <f t="shared" si="48"/>
        <v>0</v>
      </c>
      <c r="BJ189" s="17" t="s">
        <v>82</v>
      </c>
      <c r="BK189" s="144">
        <f t="shared" si="49"/>
        <v>0</v>
      </c>
      <c r="BL189" s="17" t="s">
        <v>230</v>
      </c>
      <c r="BM189" s="143" t="s">
        <v>882</v>
      </c>
    </row>
    <row r="190" spans="2:65" s="1" customFormat="1" ht="16.5" customHeight="1">
      <c r="B190" s="32"/>
      <c r="C190" s="132" t="s">
        <v>74</v>
      </c>
      <c r="D190" s="132" t="s">
        <v>141</v>
      </c>
      <c r="E190" s="133" t="s">
        <v>1445</v>
      </c>
      <c r="F190" s="134" t="s">
        <v>1446</v>
      </c>
      <c r="G190" s="135" t="s">
        <v>253</v>
      </c>
      <c r="H190" s="136">
        <v>4</v>
      </c>
      <c r="I190" s="137"/>
      <c r="J190" s="138">
        <f t="shared" si="40"/>
        <v>0</v>
      </c>
      <c r="K190" s="134" t="s">
        <v>1313</v>
      </c>
      <c r="L190" s="32"/>
      <c r="M190" s="139" t="s">
        <v>1</v>
      </c>
      <c r="N190" s="140" t="s">
        <v>39</v>
      </c>
      <c r="P190" s="141">
        <f t="shared" si="41"/>
        <v>0</v>
      </c>
      <c r="Q190" s="141">
        <v>0</v>
      </c>
      <c r="R190" s="141">
        <f t="shared" si="42"/>
        <v>0</v>
      </c>
      <c r="S190" s="141">
        <v>0</v>
      </c>
      <c r="T190" s="142">
        <f t="shared" si="43"/>
        <v>0</v>
      </c>
      <c r="AR190" s="143" t="s">
        <v>230</v>
      </c>
      <c r="AT190" s="143" t="s">
        <v>141</v>
      </c>
      <c r="AU190" s="143" t="s">
        <v>82</v>
      </c>
      <c r="AY190" s="17" t="s">
        <v>139</v>
      </c>
      <c r="BE190" s="144">
        <f t="shared" si="44"/>
        <v>0</v>
      </c>
      <c r="BF190" s="144">
        <f t="shared" si="45"/>
        <v>0</v>
      </c>
      <c r="BG190" s="144">
        <f t="shared" si="46"/>
        <v>0</v>
      </c>
      <c r="BH190" s="144">
        <f t="shared" si="47"/>
        <v>0</v>
      </c>
      <c r="BI190" s="144">
        <f t="shared" si="48"/>
        <v>0</v>
      </c>
      <c r="BJ190" s="17" t="s">
        <v>82</v>
      </c>
      <c r="BK190" s="144">
        <f t="shared" si="49"/>
        <v>0</v>
      </c>
      <c r="BL190" s="17" t="s">
        <v>230</v>
      </c>
      <c r="BM190" s="143" t="s">
        <v>896</v>
      </c>
    </row>
    <row r="191" spans="2:65" s="1" customFormat="1" ht="16.5" customHeight="1">
      <c r="B191" s="32"/>
      <c r="C191" s="132" t="s">
        <v>74</v>
      </c>
      <c r="D191" s="132" t="s">
        <v>141</v>
      </c>
      <c r="E191" s="133" t="s">
        <v>1447</v>
      </c>
      <c r="F191" s="134" t="s">
        <v>1448</v>
      </c>
      <c r="G191" s="135" t="s">
        <v>253</v>
      </c>
      <c r="H191" s="136">
        <v>1</v>
      </c>
      <c r="I191" s="137"/>
      <c r="J191" s="138">
        <f t="shared" si="40"/>
        <v>0</v>
      </c>
      <c r="K191" s="134" t="s">
        <v>1313</v>
      </c>
      <c r="L191" s="32"/>
      <c r="M191" s="139" t="s">
        <v>1</v>
      </c>
      <c r="N191" s="140" t="s">
        <v>39</v>
      </c>
      <c r="P191" s="141">
        <f t="shared" si="41"/>
        <v>0</v>
      </c>
      <c r="Q191" s="141">
        <v>0</v>
      </c>
      <c r="R191" s="141">
        <f t="shared" si="42"/>
        <v>0</v>
      </c>
      <c r="S191" s="141">
        <v>0</v>
      </c>
      <c r="T191" s="142">
        <f t="shared" si="43"/>
        <v>0</v>
      </c>
      <c r="AR191" s="143" t="s">
        <v>230</v>
      </c>
      <c r="AT191" s="143" t="s">
        <v>141</v>
      </c>
      <c r="AU191" s="143" t="s">
        <v>82</v>
      </c>
      <c r="AY191" s="17" t="s">
        <v>139</v>
      </c>
      <c r="BE191" s="144">
        <f t="shared" si="44"/>
        <v>0</v>
      </c>
      <c r="BF191" s="144">
        <f t="shared" si="45"/>
        <v>0</v>
      </c>
      <c r="BG191" s="144">
        <f t="shared" si="46"/>
        <v>0</v>
      </c>
      <c r="BH191" s="144">
        <f t="shared" si="47"/>
        <v>0</v>
      </c>
      <c r="BI191" s="144">
        <f t="shared" si="48"/>
        <v>0</v>
      </c>
      <c r="BJ191" s="17" t="s">
        <v>82</v>
      </c>
      <c r="BK191" s="144">
        <f t="shared" si="49"/>
        <v>0</v>
      </c>
      <c r="BL191" s="17" t="s">
        <v>230</v>
      </c>
      <c r="BM191" s="143" t="s">
        <v>905</v>
      </c>
    </row>
    <row r="192" spans="2:65" s="1" customFormat="1" ht="16.5" customHeight="1">
      <c r="B192" s="32"/>
      <c r="C192" s="132" t="s">
        <v>74</v>
      </c>
      <c r="D192" s="132" t="s">
        <v>141</v>
      </c>
      <c r="E192" s="133" t="s">
        <v>1449</v>
      </c>
      <c r="F192" s="134" t="s">
        <v>1450</v>
      </c>
      <c r="G192" s="135" t="s">
        <v>253</v>
      </c>
      <c r="H192" s="136">
        <v>2</v>
      </c>
      <c r="I192" s="137"/>
      <c r="J192" s="138">
        <f t="shared" si="40"/>
        <v>0</v>
      </c>
      <c r="K192" s="134" t="s">
        <v>1313</v>
      </c>
      <c r="L192" s="32"/>
      <c r="M192" s="139" t="s">
        <v>1</v>
      </c>
      <c r="N192" s="140" t="s">
        <v>39</v>
      </c>
      <c r="P192" s="141">
        <f t="shared" si="41"/>
        <v>0</v>
      </c>
      <c r="Q192" s="141">
        <v>0</v>
      </c>
      <c r="R192" s="141">
        <f t="shared" si="42"/>
        <v>0</v>
      </c>
      <c r="S192" s="141">
        <v>0</v>
      </c>
      <c r="T192" s="142">
        <f t="shared" si="43"/>
        <v>0</v>
      </c>
      <c r="AR192" s="143" t="s">
        <v>230</v>
      </c>
      <c r="AT192" s="143" t="s">
        <v>141</v>
      </c>
      <c r="AU192" s="143" t="s">
        <v>82</v>
      </c>
      <c r="AY192" s="17" t="s">
        <v>139</v>
      </c>
      <c r="BE192" s="144">
        <f t="shared" si="44"/>
        <v>0</v>
      </c>
      <c r="BF192" s="144">
        <f t="shared" si="45"/>
        <v>0</v>
      </c>
      <c r="BG192" s="144">
        <f t="shared" si="46"/>
        <v>0</v>
      </c>
      <c r="BH192" s="144">
        <f t="shared" si="47"/>
        <v>0</v>
      </c>
      <c r="BI192" s="144">
        <f t="shared" si="48"/>
        <v>0</v>
      </c>
      <c r="BJ192" s="17" t="s">
        <v>82</v>
      </c>
      <c r="BK192" s="144">
        <f t="shared" si="49"/>
        <v>0</v>
      </c>
      <c r="BL192" s="17" t="s">
        <v>230</v>
      </c>
      <c r="BM192" s="143" t="s">
        <v>916</v>
      </c>
    </row>
    <row r="193" spans="2:65" s="1" customFormat="1" ht="44.25" customHeight="1">
      <c r="B193" s="32"/>
      <c r="C193" s="132" t="s">
        <v>74</v>
      </c>
      <c r="D193" s="132" t="s">
        <v>141</v>
      </c>
      <c r="E193" s="133" t="s">
        <v>1451</v>
      </c>
      <c r="F193" s="134" t="s">
        <v>1452</v>
      </c>
      <c r="G193" s="135" t="s">
        <v>1341</v>
      </c>
      <c r="H193" s="136">
        <v>3</v>
      </c>
      <c r="I193" s="137"/>
      <c r="J193" s="138">
        <f t="shared" si="40"/>
        <v>0</v>
      </c>
      <c r="K193" s="134" t="s">
        <v>1313</v>
      </c>
      <c r="L193" s="32"/>
      <c r="M193" s="139" t="s">
        <v>1</v>
      </c>
      <c r="N193" s="140" t="s">
        <v>39</v>
      </c>
      <c r="P193" s="141">
        <f t="shared" si="41"/>
        <v>0</v>
      </c>
      <c r="Q193" s="141">
        <v>0</v>
      </c>
      <c r="R193" s="141">
        <f t="shared" si="42"/>
        <v>0</v>
      </c>
      <c r="S193" s="141">
        <v>0</v>
      </c>
      <c r="T193" s="142">
        <f t="shared" si="43"/>
        <v>0</v>
      </c>
      <c r="AR193" s="143" t="s">
        <v>230</v>
      </c>
      <c r="AT193" s="143" t="s">
        <v>141</v>
      </c>
      <c r="AU193" s="143" t="s">
        <v>82</v>
      </c>
      <c r="AY193" s="17" t="s">
        <v>139</v>
      </c>
      <c r="BE193" s="144">
        <f t="shared" si="44"/>
        <v>0</v>
      </c>
      <c r="BF193" s="144">
        <f t="shared" si="45"/>
        <v>0</v>
      </c>
      <c r="BG193" s="144">
        <f t="shared" si="46"/>
        <v>0</v>
      </c>
      <c r="BH193" s="144">
        <f t="shared" si="47"/>
        <v>0</v>
      </c>
      <c r="BI193" s="144">
        <f t="shared" si="48"/>
        <v>0</v>
      </c>
      <c r="BJ193" s="17" t="s">
        <v>82</v>
      </c>
      <c r="BK193" s="144">
        <f t="shared" si="49"/>
        <v>0</v>
      </c>
      <c r="BL193" s="17" t="s">
        <v>230</v>
      </c>
      <c r="BM193" s="143" t="s">
        <v>936</v>
      </c>
    </row>
    <row r="194" spans="2:65" s="1" customFormat="1" ht="16.5" customHeight="1">
      <c r="B194" s="32"/>
      <c r="C194" s="132" t="s">
        <v>74</v>
      </c>
      <c r="D194" s="132" t="s">
        <v>141</v>
      </c>
      <c r="E194" s="133" t="s">
        <v>1453</v>
      </c>
      <c r="F194" s="134" t="s">
        <v>1454</v>
      </c>
      <c r="G194" s="135" t="s">
        <v>207</v>
      </c>
      <c r="H194" s="136">
        <v>0.13800000000000001</v>
      </c>
      <c r="I194" s="137"/>
      <c r="J194" s="138">
        <f t="shared" si="40"/>
        <v>0</v>
      </c>
      <c r="K194" s="134" t="s">
        <v>1313</v>
      </c>
      <c r="L194" s="32"/>
      <c r="M194" s="139" t="s">
        <v>1</v>
      </c>
      <c r="N194" s="140" t="s">
        <v>39</v>
      </c>
      <c r="P194" s="141">
        <f t="shared" si="41"/>
        <v>0</v>
      </c>
      <c r="Q194" s="141">
        <v>0</v>
      </c>
      <c r="R194" s="141">
        <f t="shared" si="42"/>
        <v>0</v>
      </c>
      <c r="S194" s="141">
        <v>0</v>
      </c>
      <c r="T194" s="142">
        <f t="shared" si="43"/>
        <v>0</v>
      </c>
      <c r="AR194" s="143" t="s">
        <v>230</v>
      </c>
      <c r="AT194" s="143" t="s">
        <v>141</v>
      </c>
      <c r="AU194" s="143" t="s">
        <v>82</v>
      </c>
      <c r="AY194" s="17" t="s">
        <v>139</v>
      </c>
      <c r="BE194" s="144">
        <f t="shared" si="44"/>
        <v>0</v>
      </c>
      <c r="BF194" s="144">
        <f t="shared" si="45"/>
        <v>0</v>
      </c>
      <c r="BG194" s="144">
        <f t="shared" si="46"/>
        <v>0</v>
      </c>
      <c r="BH194" s="144">
        <f t="shared" si="47"/>
        <v>0</v>
      </c>
      <c r="BI194" s="144">
        <f t="shared" si="48"/>
        <v>0</v>
      </c>
      <c r="BJ194" s="17" t="s">
        <v>82</v>
      </c>
      <c r="BK194" s="144">
        <f t="shared" si="49"/>
        <v>0</v>
      </c>
      <c r="BL194" s="17" t="s">
        <v>230</v>
      </c>
      <c r="BM194" s="143" t="s">
        <v>950</v>
      </c>
    </row>
    <row r="195" spans="2:65" s="11" customFormat="1" ht="25.9" customHeight="1">
      <c r="B195" s="120"/>
      <c r="D195" s="121" t="s">
        <v>73</v>
      </c>
      <c r="E195" s="122" t="s">
        <v>1455</v>
      </c>
      <c r="F195" s="122" t="s">
        <v>1456</v>
      </c>
      <c r="I195" s="123"/>
      <c r="J195" s="124">
        <f>BK195</f>
        <v>0</v>
      </c>
      <c r="L195" s="120"/>
      <c r="M195" s="125"/>
      <c r="P195" s="126">
        <f>SUM(P196:P224)</f>
        <v>0</v>
      </c>
      <c r="R195" s="126">
        <f>SUM(R196:R224)</f>
        <v>0</v>
      </c>
      <c r="T195" s="127">
        <f>SUM(T196:T224)</f>
        <v>0</v>
      </c>
      <c r="AR195" s="121" t="s">
        <v>84</v>
      </c>
      <c r="AT195" s="128" t="s">
        <v>73</v>
      </c>
      <c r="AU195" s="128" t="s">
        <v>74</v>
      </c>
      <c r="AY195" s="121" t="s">
        <v>139</v>
      </c>
      <c r="BK195" s="129">
        <f>SUM(BK196:BK224)</f>
        <v>0</v>
      </c>
    </row>
    <row r="196" spans="2:65" s="1" customFormat="1" ht="37.9" customHeight="1">
      <c r="B196" s="32"/>
      <c r="C196" s="132" t="s">
        <v>74</v>
      </c>
      <c r="D196" s="132" t="s">
        <v>141</v>
      </c>
      <c r="E196" s="133" t="s">
        <v>1457</v>
      </c>
      <c r="F196" s="134" t="s">
        <v>1458</v>
      </c>
      <c r="G196" s="135" t="s">
        <v>274</v>
      </c>
      <c r="H196" s="136">
        <v>4</v>
      </c>
      <c r="I196" s="137"/>
      <c r="J196" s="138">
        <f>ROUND(I196*H196,2)</f>
        <v>0</v>
      </c>
      <c r="K196" s="134" t="s">
        <v>1313</v>
      </c>
      <c r="L196" s="32"/>
      <c r="M196" s="139" t="s">
        <v>1</v>
      </c>
      <c r="N196" s="140" t="s">
        <v>39</v>
      </c>
      <c r="P196" s="141">
        <f>O196*H196</f>
        <v>0</v>
      </c>
      <c r="Q196" s="141">
        <v>0</v>
      </c>
      <c r="R196" s="141">
        <f>Q196*H196</f>
        <v>0</v>
      </c>
      <c r="S196" s="141">
        <v>0</v>
      </c>
      <c r="T196" s="142">
        <f>S196*H196</f>
        <v>0</v>
      </c>
      <c r="AR196" s="143" t="s">
        <v>230</v>
      </c>
      <c r="AT196" s="143" t="s">
        <v>141</v>
      </c>
      <c r="AU196" s="143" t="s">
        <v>82</v>
      </c>
      <c r="AY196" s="17" t="s">
        <v>139</v>
      </c>
      <c r="BE196" s="144">
        <f>IF(N196="základní",J196,0)</f>
        <v>0</v>
      </c>
      <c r="BF196" s="144">
        <f>IF(N196="snížená",J196,0)</f>
        <v>0</v>
      </c>
      <c r="BG196" s="144">
        <f>IF(N196="zákl. přenesená",J196,0)</f>
        <v>0</v>
      </c>
      <c r="BH196" s="144">
        <f>IF(N196="sníž. přenesená",J196,0)</f>
        <v>0</v>
      </c>
      <c r="BI196" s="144">
        <f>IF(N196="nulová",J196,0)</f>
        <v>0</v>
      </c>
      <c r="BJ196" s="17" t="s">
        <v>82</v>
      </c>
      <c r="BK196" s="144">
        <f>ROUND(I196*H196,2)</f>
        <v>0</v>
      </c>
      <c r="BL196" s="17" t="s">
        <v>230</v>
      </c>
      <c r="BM196" s="143" t="s">
        <v>959</v>
      </c>
    </row>
    <row r="197" spans="2:65" s="1" customFormat="1" ht="29.25">
      <c r="B197" s="32"/>
      <c r="D197" s="146" t="s">
        <v>494</v>
      </c>
      <c r="F197" s="183" t="s">
        <v>1459</v>
      </c>
      <c r="I197" s="184"/>
      <c r="L197" s="32"/>
      <c r="M197" s="185"/>
      <c r="T197" s="56"/>
      <c r="AT197" s="17" t="s">
        <v>494</v>
      </c>
      <c r="AU197" s="17" t="s">
        <v>82</v>
      </c>
    </row>
    <row r="198" spans="2:65" s="1" customFormat="1" ht="16.5" customHeight="1">
      <c r="B198" s="32"/>
      <c r="C198" s="132" t="s">
        <v>74</v>
      </c>
      <c r="D198" s="132" t="s">
        <v>141</v>
      </c>
      <c r="E198" s="133" t="s">
        <v>1460</v>
      </c>
      <c r="F198" s="134" t="s">
        <v>1461</v>
      </c>
      <c r="G198" s="135" t="s">
        <v>274</v>
      </c>
      <c r="H198" s="136">
        <v>4</v>
      </c>
      <c r="I198" s="137"/>
      <c r="J198" s="138">
        <f>ROUND(I198*H198,2)</f>
        <v>0</v>
      </c>
      <c r="K198" s="134" t="s">
        <v>1313</v>
      </c>
      <c r="L198" s="32"/>
      <c r="M198" s="139" t="s">
        <v>1</v>
      </c>
      <c r="N198" s="140" t="s">
        <v>39</v>
      </c>
      <c r="P198" s="141">
        <f>O198*H198</f>
        <v>0</v>
      </c>
      <c r="Q198" s="141">
        <v>0</v>
      </c>
      <c r="R198" s="141">
        <f>Q198*H198</f>
        <v>0</v>
      </c>
      <c r="S198" s="141">
        <v>0</v>
      </c>
      <c r="T198" s="142">
        <f>S198*H198</f>
        <v>0</v>
      </c>
      <c r="AR198" s="143" t="s">
        <v>230</v>
      </c>
      <c r="AT198" s="143" t="s">
        <v>141</v>
      </c>
      <c r="AU198" s="143" t="s">
        <v>82</v>
      </c>
      <c r="AY198" s="17" t="s">
        <v>139</v>
      </c>
      <c r="BE198" s="144">
        <f>IF(N198="základní",J198,0)</f>
        <v>0</v>
      </c>
      <c r="BF198" s="144">
        <f>IF(N198="snížená",J198,0)</f>
        <v>0</v>
      </c>
      <c r="BG198" s="144">
        <f>IF(N198="zákl. přenesená",J198,0)</f>
        <v>0</v>
      </c>
      <c r="BH198" s="144">
        <f>IF(N198="sníž. přenesená",J198,0)</f>
        <v>0</v>
      </c>
      <c r="BI198" s="144">
        <f>IF(N198="nulová",J198,0)</f>
        <v>0</v>
      </c>
      <c r="BJ198" s="17" t="s">
        <v>82</v>
      </c>
      <c r="BK198" s="144">
        <f>ROUND(I198*H198,2)</f>
        <v>0</v>
      </c>
      <c r="BL198" s="17" t="s">
        <v>230</v>
      </c>
      <c r="BM198" s="143" t="s">
        <v>967</v>
      </c>
    </row>
    <row r="199" spans="2:65" s="1" customFormat="1" ht="16.5" customHeight="1">
      <c r="B199" s="32"/>
      <c r="C199" s="132" t="s">
        <v>74</v>
      </c>
      <c r="D199" s="132" t="s">
        <v>141</v>
      </c>
      <c r="E199" s="133" t="s">
        <v>1462</v>
      </c>
      <c r="F199" s="134" t="s">
        <v>1463</v>
      </c>
      <c r="G199" s="135" t="s">
        <v>274</v>
      </c>
      <c r="H199" s="136">
        <v>4</v>
      </c>
      <c r="I199" s="137"/>
      <c r="J199" s="138">
        <f>ROUND(I199*H199,2)</f>
        <v>0</v>
      </c>
      <c r="K199" s="134" t="s">
        <v>1313</v>
      </c>
      <c r="L199" s="32"/>
      <c r="M199" s="139" t="s">
        <v>1</v>
      </c>
      <c r="N199" s="140" t="s">
        <v>39</v>
      </c>
      <c r="P199" s="141">
        <f>O199*H199</f>
        <v>0</v>
      </c>
      <c r="Q199" s="141">
        <v>0</v>
      </c>
      <c r="R199" s="141">
        <f>Q199*H199</f>
        <v>0</v>
      </c>
      <c r="S199" s="141">
        <v>0</v>
      </c>
      <c r="T199" s="142">
        <f>S199*H199</f>
        <v>0</v>
      </c>
      <c r="AR199" s="143" t="s">
        <v>230</v>
      </c>
      <c r="AT199" s="143" t="s">
        <v>141</v>
      </c>
      <c r="AU199" s="143" t="s">
        <v>82</v>
      </c>
      <c r="AY199" s="17" t="s">
        <v>139</v>
      </c>
      <c r="BE199" s="144">
        <f>IF(N199="základní",J199,0)</f>
        <v>0</v>
      </c>
      <c r="BF199" s="144">
        <f>IF(N199="snížená",J199,0)</f>
        <v>0</v>
      </c>
      <c r="BG199" s="144">
        <f>IF(N199="zákl. přenesená",J199,0)</f>
        <v>0</v>
      </c>
      <c r="BH199" s="144">
        <f>IF(N199="sníž. přenesená",J199,0)</f>
        <v>0</v>
      </c>
      <c r="BI199" s="144">
        <f>IF(N199="nulová",J199,0)</f>
        <v>0</v>
      </c>
      <c r="BJ199" s="17" t="s">
        <v>82</v>
      </c>
      <c r="BK199" s="144">
        <f>ROUND(I199*H199,2)</f>
        <v>0</v>
      </c>
      <c r="BL199" s="17" t="s">
        <v>230</v>
      </c>
      <c r="BM199" s="143" t="s">
        <v>979</v>
      </c>
    </row>
    <row r="200" spans="2:65" s="1" customFormat="1" ht="24.2" customHeight="1">
      <c r="B200" s="32"/>
      <c r="C200" s="132" t="s">
        <v>74</v>
      </c>
      <c r="D200" s="132" t="s">
        <v>141</v>
      </c>
      <c r="E200" s="133" t="s">
        <v>1464</v>
      </c>
      <c r="F200" s="134" t="s">
        <v>1465</v>
      </c>
      <c r="G200" s="135" t="s">
        <v>274</v>
      </c>
      <c r="H200" s="136">
        <v>4</v>
      </c>
      <c r="I200" s="137"/>
      <c r="J200" s="138">
        <f>ROUND(I200*H200,2)</f>
        <v>0</v>
      </c>
      <c r="K200" s="134" t="s">
        <v>1313</v>
      </c>
      <c r="L200" s="32"/>
      <c r="M200" s="139" t="s">
        <v>1</v>
      </c>
      <c r="N200" s="140" t="s">
        <v>39</v>
      </c>
      <c r="P200" s="141">
        <f>O200*H200</f>
        <v>0</v>
      </c>
      <c r="Q200" s="141">
        <v>0</v>
      </c>
      <c r="R200" s="141">
        <f>Q200*H200</f>
        <v>0</v>
      </c>
      <c r="S200" s="141">
        <v>0</v>
      </c>
      <c r="T200" s="142">
        <f>S200*H200</f>
        <v>0</v>
      </c>
      <c r="AR200" s="143" t="s">
        <v>230</v>
      </c>
      <c r="AT200" s="143" t="s">
        <v>141</v>
      </c>
      <c r="AU200" s="143" t="s">
        <v>82</v>
      </c>
      <c r="AY200" s="17" t="s">
        <v>139</v>
      </c>
      <c r="BE200" s="144">
        <f>IF(N200="základní",J200,0)</f>
        <v>0</v>
      </c>
      <c r="BF200" s="144">
        <f>IF(N200="snížená",J200,0)</f>
        <v>0</v>
      </c>
      <c r="BG200" s="144">
        <f>IF(N200="zákl. přenesená",J200,0)</f>
        <v>0</v>
      </c>
      <c r="BH200" s="144">
        <f>IF(N200="sníž. přenesená",J200,0)</f>
        <v>0</v>
      </c>
      <c r="BI200" s="144">
        <f>IF(N200="nulová",J200,0)</f>
        <v>0</v>
      </c>
      <c r="BJ200" s="17" t="s">
        <v>82</v>
      </c>
      <c r="BK200" s="144">
        <f>ROUND(I200*H200,2)</f>
        <v>0</v>
      </c>
      <c r="BL200" s="17" t="s">
        <v>230</v>
      </c>
      <c r="BM200" s="143" t="s">
        <v>989</v>
      </c>
    </row>
    <row r="201" spans="2:65" s="1" customFormat="1" ht="29.25">
      <c r="B201" s="32"/>
      <c r="D201" s="146" t="s">
        <v>494</v>
      </c>
      <c r="F201" s="183" t="s">
        <v>1459</v>
      </c>
      <c r="I201" s="184"/>
      <c r="L201" s="32"/>
      <c r="M201" s="185"/>
      <c r="T201" s="56"/>
      <c r="AT201" s="17" t="s">
        <v>494</v>
      </c>
      <c r="AU201" s="17" t="s">
        <v>82</v>
      </c>
    </row>
    <row r="202" spans="2:65" s="1" customFormat="1" ht="33" customHeight="1">
      <c r="B202" s="32"/>
      <c r="C202" s="132" t="s">
        <v>74</v>
      </c>
      <c r="D202" s="132" t="s">
        <v>141</v>
      </c>
      <c r="E202" s="133" t="s">
        <v>1466</v>
      </c>
      <c r="F202" s="134" t="s">
        <v>1467</v>
      </c>
      <c r="G202" s="135" t="s">
        <v>274</v>
      </c>
      <c r="H202" s="136">
        <v>4</v>
      </c>
      <c r="I202" s="137"/>
      <c r="J202" s="138">
        <f>ROUND(I202*H202,2)</f>
        <v>0</v>
      </c>
      <c r="K202" s="134" t="s">
        <v>1313</v>
      </c>
      <c r="L202" s="32"/>
      <c r="M202" s="139" t="s">
        <v>1</v>
      </c>
      <c r="N202" s="140" t="s">
        <v>39</v>
      </c>
      <c r="P202" s="141">
        <f>O202*H202</f>
        <v>0</v>
      </c>
      <c r="Q202" s="141">
        <v>0</v>
      </c>
      <c r="R202" s="141">
        <f>Q202*H202</f>
        <v>0</v>
      </c>
      <c r="S202" s="141">
        <v>0</v>
      </c>
      <c r="T202" s="142">
        <f>S202*H202</f>
        <v>0</v>
      </c>
      <c r="AR202" s="143" t="s">
        <v>230</v>
      </c>
      <c r="AT202" s="143" t="s">
        <v>141</v>
      </c>
      <c r="AU202" s="143" t="s">
        <v>82</v>
      </c>
      <c r="AY202" s="17" t="s">
        <v>139</v>
      </c>
      <c r="BE202" s="144">
        <f>IF(N202="základní",J202,0)</f>
        <v>0</v>
      </c>
      <c r="BF202" s="144">
        <f>IF(N202="snížená",J202,0)</f>
        <v>0</v>
      </c>
      <c r="BG202" s="144">
        <f>IF(N202="zákl. přenesená",J202,0)</f>
        <v>0</v>
      </c>
      <c r="BH202" s="144">
        <f>IF(N202="sníž. přenesená",J202,0)</f>
        <v>0</v>
      </c>
      <c r="BI202" s="144">
        <f>IF(N202="nulová",J202,0)</f>
        <v>0</v>
      </c>
      <c r="BJ202" s="17" t="s">
        <v>82</v>
      </c>
      <c r="BK202" s="144">
        <f>ROUND(I202*H202,2)</f>
        <v>0</v>
      </c>
      <c r="BL202" s="17" t="s">
        <v>230</v>
      </c>
      <c r="BM202" s="143" t="s">
        <v>999</v>
      </c>
    </row>
    <row r="203" spans="2:65" s="1" customFormat="1" ht="29.25">
      <c r="B203" s="32"/>
      <c r="D203" s="146" t="s">
        <v>494</v>
      </c>
      <c r="F203" s="183" t="s">
        <v>1468</v>
      </c>
      <c r="I203" s="184"/>
      <c r="L203" s="32"/>
      <c r="M203" s="185"/>
      <c r="T203" s="56"/>
      <c r="AT203" s="17" t="s">
        <v>494</v>
      </c>
      <c r="AU203" s="17" t="s">
        <v>82</v>
      </c>
    </row>
    <row r="204" spans="2:65" s="1" customFormat="1" ht="16.5" customHeight="1">
      <c r="B204" s="32"/>
      <c r="C204" s="132" t="s">
        <v>74</v>
      </c>
      <c r="D204" s="132" t="s">
        <v>141</v>
      </c>
      <c r="E204" s="133" t="s">
        <v>1469</v>
      </c>
      <c r="F204" s="134" t="s">
        <v>1470</v>
      </c>
      <c r="G204" s="135" t="s">
        <v>274</v>
      </c>
      <c r="H204" s="136">
        <v>4</v>
      </c>
      <c r="I204" s="137"/>
      <c r="J204" s="138">
        <f>ROUND(I204*H204,2)</f>
        <v>0</v>
      </c>
      <c r="K204" s="134" t="s">
        <v>1313</v>
      </c>
      <c r="L204" s="32"/>
      <c r="M204" s="139" t="s">
        <v>1</v>
      </c>
      <c r="N204" s="140" t="s">
        <v>39</v>
      </c>
      <c r="P204" s="141">
        <f>O204*H204</f>
        <v>0</v>
      </c>
      <c r="Q204" s="141">
        <v>0</v>
      </c>
      <c r="R204" s="141">
        <f>Q204*H204</f>
        <v>0</v>
      </c>
      <c r="S204" s="141">
        <v>0</v>
      </c>
      <c r="T204" s="142">
        <f>S204*H204</f>
        <v>0</v>
      </c>
      <c r="AR204" s="143" t="s">
        <v>230</v>
      </c>
      <c r="AT204" s="143" t="s">
        <v>141</v>
      </c>
      <c r="AU204" s="143" t="s">
        <v>82</v>
      </c>
      <c r="AY204" s="17" t="s">
        <v>139</v>
      </c>
      <c r="BE204" s="144">
        <f>IF(N204="základní",J204,0)</f>
        <v>0</v>
      </c>
      <c r="BF204" s="144">
        <f>IF(N204="snížená",J204,0)</f>
        <v>0</v>
      </c>
      <c r="BG204" s="144">
        <f>IF(N204="zákl. přenesená",J204,0)</f>
        <v>0</v>
      </c>
      <c r="BH204" s="144">
        <f>IF(N204="sníž. přenesená",J204,0)</f>
        <v>0</v>
      </c>
      <c r="BI204" s="144">
        <f>IF(N204="nulová",J204,0)</f>
        <v>0</v>
      </c>
      <c r="BJ204" s="17" t="s">
        <v>82</v>
      </c>
      <c r="BK204" s="144">
        <f>ROUND(I204*H204,2)</f>
        <v>0</v>
      </c>
      <c r="BL204" s="17" t="s">
        <v>230</v>
      </c>
      <c r="BM204" s="143" t="s">
        <v>1008</v>
      </c>
    </row>
    <row r="205" spans="2:65" s="1" customFormat="1" ht="16.5" customHeight="1">
      <c r="B205" s="32"/>
      <c r="C205" s="132" t="s">
        <v>74</v>
      </c>
      <c r="D205" s="132" t="s">
        <v>141</v>
      </c>
      <c r="E205" s="133" t="s">
        <v>1471</v>
      </c>
      <c r="F205" s="134" t="s">
        <v>1472</v>
      </c>
      <c r="G205" s="135" t="s">
        <v>274</v>
      </c>
      <c r="H205" s="136">
        <v>4</v>
      </c>
      <c r="I205" s="137"/>
      <c r="J205" s="138">
        <f>ROUND(I205*H205,2)</f>
        <v>0</v>
      </c>
      <c r="K205" s="134" t="s">
        <v>1313</v>
      </c>
      <c r="L205" s="32"/>
      <c r="M205" s="139" t="s">
        <v>1</v>
      </c>
      <c r="N205" s="140" t="s">
        <v>39</v>
      </c>
      <c r="P205" s="141">
        <f>O205*H205</f>
        <v>0</v>
      </c>
      <c r="Q205" s="141">
        <v>0</v>
      </c>
      <c r="R205" s="141">
        <f>Q205*H205</f>
        <v>0</v>
      </c>
      <c r="S205" s="141">
        <v>0</v>
      </c>
      <c r="T205" s="142">
        <f>S205*H205</f>
        <v>0</v>
      </c>
      <c r="AR205" s="143" t="s">
        <v>230</v>
      </c>
      <c r="AT205" s="143" t="s">
        <v>141</v>
      </c>
      <c r="AU205" s="143" t="s">
        <v>82</v>
      </c>
      <c r="AY205" s="17" t="s">
        <v>139</v>
      </c>
      <c r="BE205" s="144">
        <f>IF(N205="základní",J205,0)</f>
        <v>0</v>
      </c>
      <c r="BF205" s="144">
        <f>IF(N205="snížená",J205,0)</f>
        <v>0</v>
      </c>
      <c r="BG205" s="144">
        <f>IF(N205="zákl. přenesená",J205,0)</f>
        <v>0</v>
      </c>
      <c r="BH205" s="144">
        <f>IF(N205="sníž. přenesená",J205,0)</f>
        <v>0</v>
      </c>
      <c r="BI205" s="144">
        <f>IF(N205="nulová",J205,0)</f>
        <v>0</v>
      </c>
      <c r="BJ205" s="17" t="s">
        <v>82</v>
      </c>
      <c r="BK205" s="144">
        <f>ROUND(I205*H205,2)</f>
        <v>0</v>
      </c>
      <c r="BL205" s="17" t="s">
        <v>230</v>
      </c>
      <c r="BM205" s="143" t="s">
        <v>1016</v>
      </c>
    </row>
    <row r="206" spans="2:65" s="1" customFormat="1" ht="16.5" customHeight="1">
      <c r="B206" s="32"/>
      <c r="C206" s="132" t="s">
        <v>74</v>
      </c>
      <c r="D206" s="132" t="s">
        <v>141</v>
      </c>
      <c r="E206" s="133" t="s">
        <v>1473</v>
      </c>
      <c r="F206" s="134" t="s">
        <v>1474</v>
      </c>
      <c r="G206" s="135" t="s">
        <v>274</v>
      </c>
      <c r="H206" s="136">
        <v>1</v>
      </c>
      <c r="I206" s="137"/>
      <c r="J206" s="138">
        <f>ROUND(I206*H206,2)</f>
        <v>0</v>
      </c>
      <c r="K206" s="134" t="s">
        <v>1330</v>
      </c>
      <c r="L206" s="32"/>
      <c r="M206" s="139" t="s">
        <v>1</v>
      </c>
      <c r="N206" s="140" t="s">
        <v>39</v>
      </c>
      <c r="P206" s="141">
        <f>O206*H206</f>
        <v>0</v>
      </c>
      <c r="Q206" s="141">
        <v>0</v>
      </c>
      <c r="R206" s="141">
        <f>Q206*H206</f>
        <v>0</v>
      </c>
      <c r="S206" s="141">
        <v>0</v>
      </c>
      <c r="T206" s="142">
        <f>S206*H206</f>
        <v>0</v>
      </c>
      <c r="AR206" s="143" t="s">
        <v>230</v>
      </c>
      <c r="AT206" s="143" t="s">
        <v>141</v>
      </c>
      <c r="AU206" s="143" t="s">
        <v>82</v>
      </c>
      <c r="AY206" s="17" t="s">
        <v>139</v>
      </c>
      <c r="BE206" s="144">
        <f>IF(N206="základní",J206,0)</f>
        <v>0</v>
      </c>
      <c r="BF206" s="144">
        <f>IF(N206="snížená",J206,0)</f>
        <v>0</v>
      </c>
      <c r="BG206" s="144">
        <f>IF(N206="zákl. přenesená",J206,0)</f>
        <v>0</v>
      </c>
      <c r="BH206" s="144">
        <f>IF(N206="sníž. přenesená",J206,0)</f>
        <v>0</v>
      </c>
      <c r="BI206" s="144">
        <f>IF(N206="nulová",J206,0)</f>
        <v>0</v>
      </c>
      <c r="BJ206" s="17" t="s">
        <v>82</v>
      </c>
      <c r="BK206" s="144">
        <f>ROUND(I206*H206,2)</f>
        <v>0</v>
      </c>
      <c r="BL206" s="17" t="s">
        <v>230</v>
      </c>
      <c r="BM206" s="143" t="s">
        <v>1026</v>
      </c>
    </row>
    <row r="207" spans="2:65" s="1" customFormat="1" ht="16.5" customHeight="1">
      <c r="B207" s="32"/>
      <c r="C207" s="132" t="s">
        <v>74</v>
      </c>
      <c r="D207" s="132" t="s">
        <v>141</v>
      </c>
      <c r="E207" s="133" t="s">
        <v>1475</v>
      </c>
      <c r="F207" s="134" t="s">
        <v>1476</v>
      </c>
      <c r="G207" s="135" t="s">
        <v>274</v>
      </c>
      <c r="H207" s="136">
        <v>4</v>
      </c>
      <c r="I207" s="137"/>
      <c r="J207" s="138">
        <f>ROUND(I207*H207,2)</f>
        <v>0</v>
      </c>
      <c r="K207" s="134" t="s">
        <v>1313</v>
      </c>
      <c r="L207" s="32"/>
      <c r="M207" s="139" t="s">
        <v>1</v>
      </c>
      <c r="N207" s="140" t="s">
        <v>39</v>
      </c>
      <c r="P207" s="141">
        <f>O207*H207</f>
        <v>0</v>
      </c>
      <c r="Q207" s="141">
        <v>0</v>
      </c>
      <c r="R207" s="141">
        <f>Q207*H207</f>
        <v>0</v>
      </c>
      <c r="S207" s="141">
        <v>0</v>
      </c>
      <c r="T207" s="142">
        <f>S207*H207</f>
        <v>0</v>
      </c>
      <c r="AR207" s="143" t="s">
        <v>230</v>
      </c>
      <c r="AT207" s="143" t="s">
        <v>141</v>
      </c>
      <c r="AU207" s="143" t="s">
        <v>82</v>
      </c>
      <c r="AY207" s="17" t="s">
        <v>139</v>
      </c>
      <c r="BE207" s="144">
        <f>IF(N207="základní",J207,0)</f>
        <v>0</v>
      </c>
      <c r="BF207" s="144">
        <f>IF(N207="snížená",J207,0)</f>
        <v>0</v>
      </c>
      <c r="BG207" s="144">
        <f>IF(N207="zákl. přenesená",J207,0)</f>
        <v>0</v>
      </c>
      <c r="BH207" s="144">
        <f>IF(N207="sníž. přenesená",J207,0)</f>
        <v>0</v>
      </c>
      <c r="BI207" s="144">
        <f>IF(N207="nulová",J207,0)</f>
        <v>0</v>
      </c>
      <c r="BJ207" s="17" t="s">
        <v>82</v>
      </c>
      <c r="BK207" s="144">
        <f>ROUND(I207*H207,2)</f>
        <v>0</v>
      </c>
      <c r="BL207" s="17" t="s">
        <v>230</v>
      </c>
      <c r="BM207" s="143" t="s">
        <v>1034</v>
      </c>
    </row>
    <row r="208" spans="2:65" s="1" customFormat="1" ht="29.25">
      <c r="B208" s="32"/>
      <c r="D208" s="146" t="s">
        <v>494</v>
      </c>
      <c r="F208" s="183" t="s">
        <v>1459</v>
      </c>
      <c r="I208" s="184"/>
      <c r="L208" s="32"/>
      <c r="M208" s="185"/>
      <c r="T208" s="56"/>
      <c r="AT208" s="17" t="s">
        <v>494</v>
      </c>
      <c r="AU208" s="17" t="s">
        <v>82</v>
      </c>
    </row>
    <row r="209" spans="2:65" s="1" customFormat="1" ht="16.5" customHeight="1">
      <c r="B209" s="32"/>
      <c r="C209" s="132" t="s">
        <v>74</v>
      </c>
      <c r="D209" s="132" t="s">
        <v>141</v>
      </c>
      <c r="E209" s="133" t="s">
        <v>1477</v>
      </c>
      <c r="F209" s="134" t="s">
        <v>1478</v>
      </c>
      <c r="G209" s="135" t="s">
        <v>253</v>
      </c>
      <c r="H209" s="136">
        <v>5</v>
      </c>
      <c r="I209" s="137"/>
      <c r="J209" s="138">
        <f>ROUND(I209*H209,2)</f>
        <v>0</v>
      </c>
      <c r="K209" s="134" t="s">
        <v>1313</v>
      </c>
      <c r="L209" s="32"/>
      <c r="M209" s="139" t="s">
        <v>1</v>
      </c>
      <c r="N209" s="140" t="s">
        <v>39</v>
      </c>
      <c r="P209" s="141">
        <f>O209*H209</f>
        <v>0</v>
      </c>
      <c r="Q209" s="141">
        <v>0</v>
      </c>
      <c r="R209" s="141">
        <f>Q209*H209</f>
        <v>0</v>
      </c>
      <c r="S209" s="141">
        <v>0</v>
      </c>
      <c r="T209" s="142">
        <f>S209*H209</f>
        <v>0</v>
      </c>
      <c r="AR209" s="143" t="s">
        <v>230</v>
      </c>
      <c r="AT209" s="143" t="s">
        <v>141</v>
      </c>
      <c r="AU209" s="143" t="s">
        <v>82</v>
      </c>
      <c r="AY209" s="17" t="s">
        <v>139</v>
      </c>
      <c r="BE209" s="144">
        <f>IF(N209="základní",J209,0)</f>
        <v>0</v>
      </c>
      <c r="BF209" s="144">
        <f>IF(N209="snížená",J209,0)</f>
        <v>0</v>
      </c>
      <c r="BG209" s="144">
        <f>IF(N209="zákl. přenesená",J209,0)</f>
        <v>0</v>
      </c>
      <c r="BH209" s="144">
        <f>IF(N209="sníž. přenesená",J209,0)</f>
        <v>0</v>
      </c>
      <c r="BI209" s="144">
        <f>IF(N209="nulová",J209,0)</f>
        <v>0</v>
      </c>
      <c r="BJ209" s="17" t="s">
        <v>82</v>
      </c>
      <c r="BK209" s="144">
        <f>ROUND(I209*H209,2)</f>
        <v>0</v>
      </c>
      <c r="BL209" s="17" t="s">
        <v>230</v>
      </c>
      <c r="BM209" s="143" t="s">
        <v>1042</v>
      </c>
    </row>
    <row r="210" spans="2:65" s="1" customFormat="1" ht="29.25">
      <c r="B210" s="32"/>
      <c r="D210" s="146" t="s">
        <v>494</v>
      </c>
      <c r="F210" s="183" t="s">
        <v>1459</v>
      </c>
      <c r="I210" s="184"/>
      <c r="L210" s="32"/>
      <c r="M210" s="185"/>
      <c r="T210" s="56"/>
      <c r="AT210" s="17" t="s">
        <v>494</v>
      </c>
      <c r="AU210" s="17" t="s">
        <v>82</v>
      </c>
    </row>
    <row r="211" spans="2:65" s="1" customFormat="1" ht="16.5" customHeight="1">
      <c r="B211" s="32"/>
      <c r="C211" s="132" t="s">
        <v>74</v>
      </c>
      <c r="D211" s="132" t="s">
        <v>141</v>
      </c>
      <c r="E211" s="133" t="s">
        <v>1479</v>
      </c>
      <c r="F211" s="134" t="s">
        <v>1480</v>
      </c>
      <c r="G211" s="135" t="s">
        <v>253</v>
      </c>
      <c r="H211" s="136">
        <v>5</v>
      </c>
      <c r="I211" s="137"/>
      <c r="J211" s="138">
        <f>ROUND(I211*H211,2)</f>
        <v>0</v>
      </c>
      <c r="K211" s="134" t="s">
        <v>1313</v>
      </c>
      <c r="L211" s="32"/>
      <c r="M211" s="139" t="s">
        <v>1</v>
      </c>
      <c r="N211" s="140" t="s">
        <v>39</v>
      </c>
      <c r="P211" s="141">
        <f>O211*H211</f>
        <v>0</v>
      </c>
      <c r="Q211" s="141">
        <v>0</v>
      </c>
      <c r="R211" s="141">
        <f>Q211*H211</f>
        <v>0</v>
      </c>
      <c r="S211" s="141">
        <v>0</v>
      </c>
      <c r="T211" s="142">
        <f>S211*H211</f>
        <v>0</v>
      </c>
      <c r="AR211" s="143" t="s">
        <v>230</v>
      </c>
      <c r="AT211" s="143" t="s">
        <v>141</v>
      </c>
      <c r="AU211" s="143" t="s">
        <v>82</v>
      </c>
      <c r="AY211" s="17" t="s">
        <v>139</v>
      </c>
      <c r="BE211" s="144">
        <f>IF(N211="základní",J211,0)</f>
        <v>0</v>
      </c>
      <c r="BF211" s="144">
        <f>IF(N211="snížená",J211,0)</f>
        <v>0</v>
      </c>
      <c r="BG211" s="144">
        <f>IF(N211="zákl. přenesená",J211,0)</f>
        <v>0</v>
      </c>
      <c r="BH211" s="144">
        <f>IF(N211="sníž. přenesená",J211,0)</f>
        <v>0</v>
      </c>
      <c r="BI211" s="144">
        <f>IF(N211="nulová",J211,0)</f>
        <v>0</v>
      </c>
      <c r="BJ211" s="17" t="s">
        <v>82</v>
      </c>
      <c r="BK211" s="144">
        <f>ROUND(I211*H211,2)</f>
        <v>0</v>
      </c>
      <c r="BL211" s="17" t="s">
        <v>230</v>
      </c>
      <c r="BM211" s="143" t="s">
        <v>1050</v>
      </c>
    </row>
    <row r="212" spans="2:65" s="1" customFormat="1" ht="16.5" customHeight="1">
      <c r="B212" s="32"/>
      <c r="C212" s="132" t="s">
        <v>74</v>
      </c>
      <c r="D212" s="132" t="s">
        <v>141</v>
      </c>
      <c r="E212" s="133" t="s">
        <v>1481</v>
      </c>
      <c r="F212" s="134" t="s">
        <v>1482</v>
      </c>
      <c r="G212" s="135" t="s">
        <v>253</v>
      </c>
      <c r="H212" s="136">
        <v>5</v>
      </c>
      <c r="I212" s="137"/>
      <c r="J212" s="138">
        <f>ROUND(I212*H212,2)</f>
        <v>0</v>
      </c>
      <c r="K212" s="134" t="s">
        <v>1313</v>
      </c>
      <c r="L212" s="32"/>
      <c r="M212" s="139" t="s">
        <v>1</v>
      </c>
      <c r="N212" s="140" t="s">
        <v>39</v>
      </c>
      <c r="P212" s="141">
        <f>O212*H212</f>
        <v>0</v>
      </c>
      <c r="Q212" s="141">
        <v>0</v>
      </c>
      <c r="R212" s="141">
        <f>Q212*H212</f>
        <v>0</v>
      </c>
      <c r="S212" s="141">
        <v>0</v>
      </c>
      <c r="T212" s="142">
        <f>S212*H212</f>
        <v>0</v>
      </c>
      <c r="AR212" s="143" t="s">
        <v>230</v>
      </c>
      <c r="AT212" s="143" t="s">
        <v>141</v>
      </c>
      <c r="AU212" s="143" t="s">
        <v>82</v>
      </c>
      <c r="AY212" s="17" t="s">
        <v>139</v>
      </c>
      <c r="BE212" s="144">
        <f>IF(N212="základní",J212,0)</f>
        <v>0</v>
      </c>
      <c r="BF212" s="144">
        <f>IF(N212="snížená",J212,0)</f>
        <v>0</v>
      </c>
      <c r="BG212" s="144">
        <f>IF(N212="zákl. přenesená",J212,0)</f>
        <v>0</v>
      </c>
      <c r="BH212" s="144">
        <f>IF(N212="sníž. přenesená",J212,0)</f>
        <v>0</v>
      </c>
      <c r="BI212" s="144">
        <f>IF(N212="nulová",J212,0)</f>
        <v>0</v>
      </c>
      <c r="BJ212" s="17" t="s">
        <v>82</v>
      </c>
      <c r="BK212" s="144">
        <f>ROUND(I212*H212,2)</f>
        <v>0</v>
      </c>
      <c r="BL212" s="17" t="s">
        <v>230</v>
      </c>
      <c r="BM212" s="143" t="s">
        <v>1059</v>
      </c>
    </row>
    <row r="213" spans="2:65" s="1" customFormat="1" ht="29.25">
      <c r="B213" s="32"/>
      <c r="D213" s="146" t="s">
        <v>494</v>
      </c>
      <c r="F213" s="183" t="s">
        <v>1459</v>
      </c>
      <c r="I213" s="184"/>
      <c r="L213" s="32"/>
      <c r="M213" s="185"/>
      <c r="T213" s="56"/>
      <c r="AT213" s="17" t="s">
        <v>494</v>
      </c>
      <c r="AU213" s="17" t="s">
        <v>82</v>
      </c>
    </row>
    <row r="214" spans="2:65" s="1" customFormat="1" ht="16.5" customHeight="1">
      <c r="B214" s="32"/>
      <c r="C214" s="132" t="s">
        <v>74</v>
      </c>
      <c r="D214" s="132" t="s">
        <v>141</v>
      </c>
      <c r="E214" s="133" t="s">
        <v>1483</v>
      </c>
      <c r="F214" s="134" t="s">
        <v>1484</v>
      </c>
      <c r="G214" s="135" t="s">
        <v>274</v>
      </c>
      <c r="H214" s="136">
        <v>5</v>
      </c>
      <c r="I214" s="137"/>
      <c r="J214" s="138">
        <f t="shared" ref="J214:J222" si="50">ROUND(I214*H214,2)</f>
        <v>0</v>
      </c>
      <c r="K214" s="134" t="s">
        <v>1313</v>
      </c>
      <c r="L214" s="32"/>
      <c r="M214" s="139" t="s">
        <v>1</v>
      </c>
      <c r="N214" s="140" t="s">
        <v>39</v>
      </c>
      <c r="P214" s="141">
        <f t="shared" ref="P214:P222" si="51">O214*H214</f>
        <v>0</v>
      </c>
      <c r="Q214" s="141">
        <v>0</v>
      </c>
      <c r="R214" s="141">
        <f t="shared" ref="R214:R222" si="52">Q214*H214</f>
        <v>0</v>
      </c>
      <c r="S214" s="141">
        <v>0</v>
      </c>
      <c r="T214" s="142">
        <f t="shared" ref="T214:T222" si="53">S214*H214</f>
        <v>0</v>
      </c>
      <c r="AR214" s="143" t="s">
        <v>230</v>
      </c>
      <c r="AT214" s="143" t="s">
        <v>141</v>
      </c>
      <c r="AU214" s="143" t="s">
        <v>82</v>
      </c>
      <c r="AY214" s="17" t="s">
        <v>139</v>
      </c>
      <c r="BE214" s="144">
        <f t="shared" ref="BE214:BE222" si="54">IF(N214="základní",J214,0)</f>
        <v>0</v>
      </c>
      <c r="BF214" s="144">
        <f t="shared" ref="BF214:BF222" si="55">IF(N214="snížená",J214,0)</f>
        <v>0</v>
      </c>
      <c r="BG214" s="144">
        <f t="shared" ref="BG214:BG222" si="56">IF(N214="zákl. přenesená",J214,0)</f>
        <v>0</v>
      </c>
      <c r="BH214" s="144">
        <f t="shared" ref="BH214:BH222" si="57">IF(N214="sníž. přenesená",J214,0)</f>
        <v>0</v>
      </c>
      <c r="BI214" s="144">
        <f t="shared" ref="BI214:BI222" si="58">IF(N214="nulová",J214,0)</f>
        <v>0</v>
      </c>
      <c r="BJ214" s="17" t="s">
        <v>82</v>
      </c>
      <c r="BK214" s="144">
        <f t="shared" ref="BK214:BK222" si="59">ROUND(I214*H214,2)</f>
        <v>0</v>
      </c>
      <c r="BL214" s="17" t="s">
        <v>230</v>
      </c>
      <c r="BM214" s="143" t="s">
        <v>1070</v>
      </c>
    </row>
    <row r="215" spans="2:65" s="1" customFormat="1" ht="33" customHeight="1">
      <c r="B215" s="32"/>
      <c r="C215" s="132" t="s">
        <v>74</v>
      </c>
      <c r="D215" s="132" t="s">
        <v>141</v>
      </c>
      <c r="E215" s="133" t="s">
        <v>1485</v>
      </c>
      <c r="F215" s="134" t="s">
        <v>1486</v>
      </c>
      <c r="G215" s="135" t="s">
        <v>274</v>
      </c>
      <c r="H215" s="136">
        <v>10</v>
      </c>
      <c r="I215" s="137"/>
      <c r="J215" s="138">
        <f t="shared" si="50"/>
        <v>0</v>
      </c>
      <c r="K215" s="134" t="s">
        <v>1313</v>
      </c>
      <c r="L215" s="32"/>
      <c r="M215" s="139" t="s">
        <v>1</v>
      </c>
      <c r="N215" s="140" t="s">
        <v>39</v>
      </c>
      <c r="P215" s="141">
        <f t="shared" si="51"/>
        <v>0</v>
      </c>
      <c r="Q215" s="141">
        <v>0</v>
      </c>
      <c r="R215" s="141">
        <f t="shared" si="52"/>
        <v>0</v>
      </c>
      <c r="S215" s="141">
        <v>0</v>
      </c>
      <c r="T215" s="142">
        <f t="shared" si="53"/>
        <v>0</v>
      </c>
      <c r="AR215" s="143" t="s">
        <v>230</v>
      </c>
      <c r="AT215" s="143" t="s">
        <v>141</v>
      </c>
      <c r="AU215" s="143" t="s">
        <v>82</v>
      </c>
      <c r="AY215" s="17" t="s">
        <v>139</v>
      </c>
      <c r="BE215" s="144">
        <f t="shared" si="54"/>
        <v>0</v>
      </c>
      <c r="BF215" s="144">
        <f t="shared" si="55"/>
        <v>0</v>
      </c>
      <c r="BG215" s="144">
        <f t="shared" si="56"/>
        <v>0</v>
      </c>
      <c r="BH215" s="144">
        <f t="shared" si="57"/>
        <v>0</v>
      </c>
      <c r="BI215" s="144">
        <f t="shared" si="58"/>
        <v>0</v>
      </c>
      <c r="BJ215" s="17" t="s">
        <v>82</v>
      </c>
      <c r="BK215" s="144">
        <f t="shared" si="59"/>
        <v>0</v>
      </c>
      <c r="BL215" s="17" t="s">
        <v>230</v>
      </c>
      <c r="BM215" s="143" t="s">
        <v>1085</v>
      </c>
    </row>
    <row r="216" spans="2:65" s="1" customFormat="1" ht="16.5" customHeight="1">
      <c r="B216" s="32"/>
      <c r="C216" s="132" t="s">
        <v>74</v>
      </c>
      <c r="D216" s="132" t="s">
        <v>141</v>
      </c>
      <c r="E216" s="133" t="s">
        <v>1487</v>
      </c>
      <c r="F216" s="134" t="s">
        <v>1488</v>
      </c>
      <c r="G216" s="135" t="s">
        <v>274</v>
      </c>
      <c r="H216" s="136">
        <v>10</v>
      </c>
      <c r="I216" s="137"/>
      <c r="J216" s="138">
        <f t="shared" si="50"/>
        <v>0</v>
      </c>
      <c r="K216" s="134" t="s">
        <v>1313</v>
      </c>
      <c r="L216" s="32"/>
      <c r="M216" s="139" t="s">
        <v>1</v>
      </c>
      <c r="N216" s="140" t="s">
        <v>39</v>
      </c>
      <c r="P216" s="141">
        <f t="shared" si="51"/>
        <v>0</v>
      </c>
      <c r="Q216" s="141">
        <v>0</v>
      </c>
      <c r="R216" s="141">
        <f t="shared" si="52"/>
        <v>0</v>
      </c>
      <c r="S216" s="141">
        <v>0</v>
      </c>
      <c r="T216" s="142">
        <f t="shared" si="53"/>
        <v>0</v>
      </c>
      <c r="AR216" s="143" t="s">
        <v>230</v>
      </c>
      <c r="AT216" s="143" t="s">
        <v>141</v>
      </c>
      <c r="AU216" s="143" t="s">
        <v>82</v>
      </c>
      <c r="AY216" s="17" t="s">
        <v>139</v>
      </c>
      <c r="BE216" s="144">
        <f t="shared" si="54"/>
        <v>0</v>
      </c>
      <c r="BF216" s="144">
        <f t="shared" si="55"/>
        <v>0</v>
      </c>
      <c r="BG216" s="144">
        <f t="shared" si="56"/>
        <v>0</v>
      </c>
      <c r="BH216" s="144">
        <f t="shared" si="57"/>
        <v>0</v>
      </c>
      <c r="BI216" s="144">
        <f t="shared" si="58"/>
        <v>0</v>
      </c>
      <c r="BJ216" s="17" t="s">
        <v>82</v>
      </c>
      <c r="BK216" s="144">
        <f t="shared" si="59"/>
        <v>0</v>
      </c>
      <c r="BL216" s="17" t="s">
        <v>230</v>
      </c>
      <c r="BM216" s="143" t="s">
        <v>1094</v>
      </c>
    </row>
    <row r="217" spans="2:65" s="1" customFormat="1" ht="33" customHeight="1">
      <c r="B217" s="32"/>
      <c r="C217" s="132" t="s">
        <v>74</v>
      </c>
      <c r="D217" s="132" t="s">
        <v>141</v>
      </c>
      <c r="E217" s="133" t="s">
        <v>1489</v>
      </c>
      <c r="F217" s="134" t="s">
        <v>1490</v>
      </c>
      <c r="G217" s="135" t="s">
        <v>1385</v>
      </c>
      <c r="H217" s="136">
        <v>1</v>
      </c>
      <c r="I217" s="137"/>
      <c r="J217" s="138">
        <f t="shared" si="50"/>
        <v>0</v>
      </c>
      <c r="K217" s="134" t="s">
        <v>1</v>
      </c>
      <c r="L217" s="32"/>
      <c r="M217" s="139" t="s">
        <v>1</v>
      </c>
      <c r="N217" s="140" t="s">
        <v>39</v>
      </c>
      <c r="P217" s="141">
        <f t="shared" si="51"/>
        <v>0</v>
      </c>
      <c r="Q217" s="141">
        <v>0</v>
      </c>
      <c r="R217" s="141">
        <f t="shared" si="52"/>
        <v>0</v>
      </c>
      <c r="S217" s="141">
        <v>0</v>
      </c>
      <c r="T217" s="142">
        <f t="shared" si="53"/>
        <v>0</v>
      </c>
      <c r="AR217" s="143" t="s">
        <v>230</v>
      </c>
      <c r="AT217" s="143" t="s">
        <v>141</v>
      </c>
      <c r="AU217" s="143" t="s">
        <v>82</v>
      </c>
      <c r="AY217" s="17" t="s">
        <v>139</v>
      </c>
      <c r="BE217" s="144">
        <f t="shared" si="54"/>
        <v>0</v>
      </c>
      <c r="BF217" s="144">
        <f t="shared" si="55"/>
        <v>0</v>
      </c>
      <c r="BG217" s="144">
        <f t="shared" si="56"/>
        <v>0</v>
      </c>
      <c r="BH217" s="144">
        <f t="shared" si="57"/>
        <v>0</v>
      </c>
      <c r="BI217" s="144">
        <f t="shared" si="58"/>
        <v>0</v>
      </c>
      <c r="BJ217" s="17" t="s">
        <v>82</v>
      </c>
      <c r="BK217" s="144">
        <f t="shared" si="59"/>
        <v>0</v>
      </c>
      <c r="BL217" s="17" t="s">
        <v>230</v>
      </c>
      <c r="BM217" s="143" t="s">
        <v>1102</v>
      </c>
    </row>
    <row r="218" spans="2:65" s="1" customFormat="1" ht="24.2" customHeight="1">
      <c r="B218" s="32"/>
      <c r="C218" s="132" t="s">
        <v>74</v>
      </c>
      <c r="D218" s="132" t="s">
        <v>141</v>
      </c>
      <c r="E218" s="133" t="s">
        <v>1491</v>
      </c>
      <c r="F218" s="134" t="s">
        <v>1492</v>
      </c>
      <c r="G218" s="135" t="s">
        <v>1385</v>
      </c>
      <c r="H218" s="136">
        <v>1</v>
      </c>
      <c r="I218" s="137"/>
      <c r="J218" s="138">
        <f t="shared" si="50"/>
        <v>0</v>
      </c>
      <c r="K218" s="134" t="s">
        <v>1</v>
      </c>
      <c r="L218" s="32"/>
      <c r="M218" s="139" t="s">
        <v>1</v>
      </c>
      <c r="N218" s="140" t="s">
        <v>39</v>
      </c>
      <c r="P218" s="141">
        <f t="shared" si="51"/>
        <v>0</v>
      </c>
      <c r="Q218" s="141">
        <v>0</v>
      </c>
      <c r="R218" s="141">
        <f t="shared" si="52"/>
        <v>0</v>
      </c>
      <c r="S218" s="141">
        <v>0</v>
      </c>
      <c r="T218" s="142">
        <f t="shared" si="53"/>
        <v>0</v>
      </c>
      <c r="AR218" s="143" t="s">
        <v>230</v>
      </c>
      <c r="AT218" s="143" t="s">
        <v>141</v>
      </c>
      <c r="AU218" s="143" t="s">
        <v>82</v>
      </c>
      <c r="AY218" s="17" t="s">
        <v>139</v>
      </c>
      <c r="BE218" s="144">
        <f t="shared" si="54"/>
        <v>0</v>
      </c>
      <c r="BF218" s="144">
        <f t="shared" si="55"/>
        <v>0</v>
      </c>
      <c r="BG218" s="144">
        <f t="shared" si="56"/>
        <v>0</v>
      </c>
      <c r="BH218" s="144">
        <f t="shared" si="57"/>
        <v>0</v>
      </c>
      <c r="BI218" s="144">
        <f t="shared" si="58"/>
        <v>0</v>
      </c>
      <c r="BJ218" s="17" t="s">
        <v>82</v>
      </c>
      <c r="BK218" s="144">
        <f t="shared" si="59"/>
        <v>0</v>
      </c>
      <c r="BL218" s="17" t="s">
        <v>230</v>
      </c>
      <c r="BM218" s="143" t="s">
        <v>1111</v>
      </c>
    </row>
    <row r="219" spans="2:65" s="1" customFormat="1" ht="16.5" customHeight="1">
      <c r="B219" s="32"/>
      <c r="C219" s="132" t="s">
        <v>74</v>
      </c>
      <c r="D219" s="132" t="s">
        <v>141</v>
      </c>
      <c r="E219" s="133" t="s">
        <v>1493</v>
      </c>
      <c r="F219" s="134" t="s">
        <v>1494</v>
      </c>
      <c r="G219" s="135" t="s">
        <v>274</v>
      </c>
      <c r="H219" s="136">
        <v>1</v>
      </c>
      <c r="I219" s="137"/>
      <c r="J219" s="138">
        <f t="shared" si="50"/>
        <v>0</v>
      </c>
      <c r="K219" s="134" t="s">
        <v>1313</v>
      </c>
      <c r="L219" s="32"/>
      <c r="M219" s="139" t="s">
        <v>1</v>
      </c>
      <c r="N219" s="140" t="s">
        <v>39</v>
      </c>
      <c r="P219" s="141">
        <f t="shared" si="51"/>
        <v>0</v>
      </c>
      <c r="Q219" s="141">
        <v>0</v>
      </c>
      <c r="R219" s="141">
        <f t="shared" si="52"/>
        <v>0</v>
      </c>
      <c r="S219" s="141">
        <v>0</v>
      </c>
      <c r="T219" s="142">
        <f t="shared" si="53"/>
        <v>0</v>
      </c>
      <c r="AR219" s="143" t="s">
        <v>230</v>
      </c>
      <c r="AT219" s="143" t="s">
        <v>141</v>
      </c>
      <c r="AU219" s="143" t="s">
        <v>82</v>
      </c>
      <c r="AY219" s="17" t="s">
        <v>139</v>
      </c>
      <c r="BE219" s="144">
        <f t="shared" si="54"/>
        <v>0</v>
      </c>
      <c r="BF219" s="144">
        <f t="shared" si="55"/>
        <v>0</v>
      </c>
      <c r="BG219" s="144">
        <f t="shared" si="56"/>
        <v>0</v>
      </c>
      <c r="BH219" s="144">
        <f t="shared" si="57"/>
        <v>0</v>
      </c>
      <c r="BI219" s="144">
        <f t="shared" si="58"/>
        <v>0</v>
      </c>
      <c r="BJ219" s="17" t="s">
        <v>82</v>
      </c>
      <c r="BK219" s="144">
        <f t="shared" si="59"/>
        <v>0</v>
      </c>
      <c r="BL219" s="17" t="s">
        <v>230</v>
      </c>
      <c r="BM219" s="143" t="s">
        <v>1119</v>
      </c>
    </row>
    <row r="220" spans="2:65" s="1" customFormat="1" ht="16.5" customHeight="1">
      <c r="B220" s="32"/>
      <c r="C220" s="132" t="s">
        <v>74</v>
      </c>
      <c r="D220" s="132" t="s">
        <v>141</v>
      </c>
      <c r="E220" s="133" t="s">
        <v>1495</v>
      </c>
      <c r="F220" s="134" t="s">
        <v>1496</v>
      </c>
      <c r="G220" s="135" t="s">
        <v>253</v>
      </c>
      <c r="H220" s="136">
        <v>1</v>
      </c>
      <c r="I220" s="137"/>
      <c r="J220" s="138">
        <f t="shared" si="50"/>
        <v>0</v>
      </c>
      <c r="K220" s="134" t="s">
        <v>1313</v>
      </c>
      <c r="L220" s="32"/>
      <c r="M220" s="139" t="s">
        <v>1</v>
      </c>
      <c r="N220" s="140" t="s">
        <v>39</v>
      </c>
      <c r="P220" s="141">
        <f t="shared" si="51"/>
        <v>0</v>
      </c>
      <c r="Q220" s="141">
        <v>0</v>
      </c>
      <c r="R220" s="141">
        <f t="shared" si="52"/>
        <v>0</v>
      </c>
      <c r="S220" s="141">
        <v>0</v>
      </c>
      <c r="T220" s="142">
        <f t="shared" si="53"/>
        <v>0</v>
      </c>
      <c r="AR220" s="143" t="s">
        <v>230</v>
      </c>
      <c r="AT220" s="143" t="s">
        <v>141</v>
      </c>
      <c r="AU220" s="143" t="s">
        <v>82</v>
      </c>
      <c r="AY220" s="17" t="s">
        <v>139</v>
      </c>
      <c r="BE220" s="144">
        <f t="shared" si="54"/>
        <v>0</v>
      </c>
      <c r="BF220" s="144">
        <f t="shared" si="55"/>
        <v>0</v>
      </c>
      <c r="BG220" s="144">
        <f t="shared" si="56"/>
        <v>0</v>
      </c>
      <c r="BH220" s="144">
        <f t="shared" si="57"/>
        <v>0</v>
      </c>
      <c r="BI220" s="144">
        <f t="shared" si="58"/>
        <v>0</v>
      </c>
      <c r="BJ220" s="17" t="s">
        <v>82</v>
      </c>
      <c r="BK220" s="144">
        <f t="shared" si="59"/>
        <v>0</v>
      </c>
      <c r="BL220" s="17" t="s">
        <v>230</v>
      </c>
      <c r="BM220" s="143" t="s">
        <v>1127</v>
      </c>
    </row>
    <row r="221" spans="2:65" s="1" customFormat="1" ht="16.5" customHeight="1">
      <c r="B221" s="32"/>
      <c r="C221" s="132" t="s">
        <v>74</v>
      </c>
      <c r="D221" s="132" t="s">
        <v>141</v>
      </c>
      <c r="E221" s="133" t="s">
        <v>1497</v>
      </c>
      <c r="F221" s="134" t="s">
        <v>1498</v>
      </c>
      <c r="G221" s="135" t="s">
        <v>253</v>
      </c>
      <c r="H221" s="136">
        <v>4</v>
      </c>
      <c r="I221" s="137"/>
      <c r="J221" s="138">
        <f t="shared" si="50"/>
        <v>0</v>
      </c>
      <c r="K221" s="134" t="s">
        <v>1313</v>
      </c>
      <c r="L221" s="32"/>
      <c r="M221" s="139" t="s">
        <v>1</v>
      </c>
      <c r="N221" s="140" t="s">
        <v>39</v>
      </c>
      <c r="P221" s="141">
        <f t="shared" si="51"/>
        <v>0</v>
      </c>
      <c r="Q221" s="141">
        <v>0</v>
      </c>
      <c r="R221" s="141">
        <f t="shared" si="52"/>
        <v>0</v>
      </c>
      <c r="S221" s="141">
        <v>0</v>
      </c>
      <c r="T221" s="142">
        <f t="shared" si="53"/>
        <v>0</v>
      </c>
      <c r="AR221" s="143" t="s">
        <v>230</v>
      </c>
      <c r="AT221" s="143" t="s">
        <v>141</v>
      </c>
      <c r="AU221" s="143" t="s">
        <v>82</v>
      </c>
      <c r="AY221" s="17" t="s">
        <v>139</v>
      </c>
      <c r="BE221" s="144">
        <f t="shared" si="54"/>
        <v>0</v>
      </c>
      <c r="BF221" s="144">
        <f t="shared" si="55"/>
        <v>0</v>
      </c>
      <c r="BG221" s="144">
        <f t="shared" si="56"/>
        <v>0</v>
      </c>
      <c r="BH221" s="144">
        <f t="shared" si="57"/>
        <v>0</v>
      </c>
      <c r="BI221" s="144">
        <f t="shared" si="58"/>
        <v>0</v>
      </c>
      <c r="BJ221" s="17" t="s">
        <v>82</v>
      </c>
      <c r="BK221" s="144">
        <f t="shared" si="59"/>
        <v>0</v>
      </c>
      <c r="BL221" s="17" t="s">
        <v>230</v>
      </c>
      <c r="BM221" s="143" t="s">
        <v>1141</v>
      </c>
    </row>
    <row r="222" spans="2:65" s="1" customFormat="1" ht="21.75" customHeight="1">
      <c r="B222" s="32"/>
      <c r="C222" s="132" t="s">
        <v>74</v>
      </c>
      <c r="D222" s="132" t="s">
        <v>141</v>
      </c>
      <c r="E222" s="133" t="s">
        <v>1499</v>
      </c>
      <c r="F222" s="134" t="s">
        <v>1500</v>
      </c>
      <c r="G222" s="135" t="s">
        <v>253</v>
      </c>
      <c r="H222" s="136">
        <v>4</v>
      </c>
      <c r="I222" s="137"/>
      <c r="J222" s="138">
        <f t="shared" si="50"/>
        <v>0</v>
      </c>
      <c r="K222" s="134" t="s">
        <v>1313</v>
      </c>
      <c r="L222" s="32"/>
      <c r="M222" s="139" t="s">
        <v>1</v>
      </c>
      <c r="N222" s="140" t="s">
        <v>39</v>
      </c>
      <c r="P222" s="141">
        <f t="shared" si="51"/>
        <v>0</v>
      </c>
      <c r="Q222" s="141">
        <v>0</v>
      </c>
      <c r="R222" s="141">
        <f t="shared" si="52"/>
        <v>0</v>
      </c>
      <c r="S222" s="141">
        <v>0</v>
      </c>
      <c r="T222" s="142">
        <f t="shared" si="53"/>
        <v>0</v>
      </c>
      <c r="AR222" s="143" t="s">
        <v>230</v>
      </c>
      <c r="AT222" s="143" t="s">
        <v>141</v>
      </c>
      <c r="AU222" s="143" t="s">
        <v>82</v>
      </c>
      <c r="AY222" s="17" t="s">
        <v>139</v>
      </c>
      <c r="BE222" s="144">
        <f t="shared" si="54"/>
        <v>0</v>
      </c>
      <c r="BF222" s="144">
        <f t="shared" si="55"/>
        <v>0</v>
      </c>
      <c r="BG222" s="144">
        <f t="shared" si="56"/>
        <v>0</v>
      </c>
      <c r="BH222" s="144">
        <f t="shared" si="57"/>
        <v>0</v>
      </c>
      <c r="BI222" s="144">
        <f t="shared" si="58"/>
        <v>0</v>
      </c>
      <c r="BJ222" s="17" t="s">
        <v>82</v>
      </c>
      <c r="BK222" s="144">
        <f t="shared" si="59"/>
        <v>0</v>
      </c>
      <c r="BL222" s="17" t="s">
        <v>230</v>
      </c>
      <c r="BM222" s="143" t="s">
        <v>1151</v>
      </c>
    </row>
    <row r="223" spans="2:65" s="1" customFormat="1" ht="29.25">
      <c r="B223" s="32"/>
      <c r="D223" s="146" t="s">
        <v>494</v>
      </c>
      <c r="F223" s="183" t="s">
        <v>1459</v>
      </c>
      <c r="I223" s="184"/>
      <c r="L223" s="32"/>
      <c r="M223" s="185"/>
      <c r="T223" s="56"/>
      <c r="AT223" s="17" t="s">
        <v>494</v>
      </c>
      <c r="AU223" s="17" t="s">
        <v>82</v>
      </c>
    </row>
    <row r="224" spans="2:65" s="1" customFormat="1" ht="21.75" customHeight="1">
      <c r="B224" s="32"/>
      <c r="C224" s="132" t="s">
        <v>74</v>
      </c>
      <c r="D224" s="132" t="s">
        <v>141</v>
      </c>
      <c r="E224" s="133" t="s">
        <v>1501</v>
      </c>
      <c r="F224" s="134" t="s">
        <v>1502</v>
      </c>
      <c r="G224" s="135" t="s">
        <v>207</v>
      </c>
      <c r="H224" s="136">
        <v>0.28299999999999997</v>
      </c>
      <c r="I224" s="137"/>
      <c r="J224" s="138">
        <f>ROUND(I224*H224,2)</f>
        <v>0</v>
      </c>
      <c r="K224" s="134" t="s">
        <v>1313</v>
      </c>
      <c r="L224" s="32"/>
      <c r="M224" s="186" t="s">
        <v>1</v>
      </c>
      <c r="N224" s="187" t="s">
        <v>39</v>
      </c>
      <c r="O224" s="188"/>
      <c r="P224" s="189">
        <f>O224*H224</f>
        <v>0</v>
      </c>
      <c r="Q224" s="189">
        <v>0</v>
      </c>
      <c r="R224" s="189">
        <f>Q224*H224</f>
        <v>0</v>
      </c>
      <c r="S224" s="189">
        <v>0</v>
      </c>
      <c r="T224" s="190">
        <f>S224*H224</f>
        <v>0</v>
      </c>
      <c r="AR224" s="143" t="s">
        <v>230</v>
      </c>
      <c r="AT224" s="143" t="s">
        <v>141</v>
      </c>
      <c r="AU224" s="143" t="s">
        <v>82</v>
      </c>
      <c r="AY224" s="17" t="s">
        <v>139</v>
      </c>
      <c r="BE224" s="144">
        <f>IF(N224="základní",J224,0)</f>
        <v>0</v>
      </c>
      <c r="BF224" s="144">
        <f>IF(N224="snížená",J224,0)</f>
        <v>0</v>
      </c>
      <c r="BG224" s="144">
        <f>IF(N224="zákl. přenesená",J224,0)</f>
        <v>0</v>
      </c>
      <c r="BH224" s="144">
        <f>IF(N224="sníž. přenesená",J224,0)</f>
        <v>0</v>
      </c>
      <c r="BI224" s="144">
        <f>IF(N224="nulová",J224,0)</f>
        <v>0</v>
      </c>
      <c r="BJ224" s="17" t="s">
        <v>82</v>
      </c>
      <c r="BK224" s="144">
        <f>ROUND(I224*H224,2)</f>
        <v>0</v>
      </c>
      <c r="BL224" s="17" t="s">
        <v>230</v>
      </c>
      <c r="BM224" s="143" t="s">
        <v>1159</v>
      </c>
    </row>
    <row r="225" spans="2:12" s="1" customFormat="1" ht="6.95" customHeight="1">
      <c r="B225" s="44"/>
      <c r="C225" s="45"/>
      <c r="D225" s="45"/>
      <c r="E225" s="45"/>
      <c r="F225" s="45"/>
      <c r="G225" s="45"/>
      <c r="H225" s="45"/>
      <c r="I225" s="45"/>
      <c r="J225" s="45"/>
      <c r="K225" s="45"/>
      <c r="L225" s="32"/>
    </row>
  </sheetData>
  <sheetProtection algorithmName="SHA-512" hashValue="FRH6ZNkiXL4RjtGZ9VGgiz+3/+ByNq+J5yg5saMiG3fLa4NyFBdtBQBMquXk501mATV1s6LjjTZducqLLMtWWQ==" saltValue="81IyjczAD6shukcEA6BZ6E9ukCXJxv4/R0e8FrzMHh6somoW5LxZgOgKlpldgIDYmpkPgw7CZy822AHRYyw3DQ==" spinCount="100000" sheet="1" objects="1" scenarios="1" formatColumns="0" formatRows="0" autoFilter="0"/>
  <autoFilter ref="C120:K224" xr:uid="{00000000-0009-0000-0000-000002000000}"/>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164"/>
  <sheetViews>
    <sheetView showGridLines="0" topLeftCell="A31" workbookViewId="0">
      <selection activeCell="F21" sqref="F21"/>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1"/>
      <c r="M2" s="191"/>
      <c r="N2" s="191"/>
      <c r="O2" s="191"/>
      <c r="P2" s="191"/>
      <c r="Q2" s="191"/>
      <c r="R2" s="191"/>
      <c r="S2" s="191"/>
      <c r="T2" s="191"/>
      <c r="U2" s="191"/>
      <c r="V2" s="191"/>
      <c r="AT2" s="17" t="s">
        <v>90</v>
      </c>
    </row>
    <row r="3" spans="2:46" ht="6.95" customHeight="1">
      <c r="B3" s="18"/>
      <c r="C3" s="19"/>
      <c r="D3" s="19"/>
      <c r="E3" s="19"/>
      <c r="F3" s="19"/>
      <c r="G3" s="19"/>
      <c r="H3" s="19"/>
      <c r="I3" s="19"/>
      <c r="J3" s="19"/>
      <c r="K3" s="19"/>
      <c r="L3" s="20"/>
      <c r="AT3" s="17" t="s">
        <v>84</v>
      </c>
    </row>
    <row r="4" spans="2:46" ht="24.95" customHeight="1">
      <c r="B4" s="20"/>
      <c r="D4" s="21" t="s">
        <v>97</v>
      </c>
      <c r="L4" s="20"/>
      <c r="M4" s="88" t="s">
        <v>10</v>
      </c>
      <c r="AT4" s="17" t="s">
        <v>4</v>
      </c>
    </row>
    <row r="5" spans="2:46" ht="6.95" customHeight="1">
      <c r="B5" s="20"/>
      <c r="L5" s="20"/>
    </row>
    <row r="6" spans="2:46" ht="12" customHeight="1">
      <c r="B6" s="20"/>
      <c r="D6" s="27" t="s">
        <v>16</v>
      </c>
      <c r="L6" s="20"/>
    </row>
    <row r="7" spans="2:46" ht="16.5" customHeight="1">
      <c r="B7" s="20"/>
      <c r="E7" s="230" t="str">
        <f>'Rekapitulace stavby'!K6</f>
        <v>Stavební úpravy v areálu SK Chválkovice - 2. etapa</v>
      </c>
      <c r="F7" s="231"/>
      <c r="G7" s="231"/>
      <c r="H7" s="231"/>
      <c r="L7" s="20"/>
    </row>
    <row r="8" spans="2:46" s="1" customFormat="1" ht="12" customHeight="1">
      <c r="B8" s="32"/>
      <c r="D8" s="27" t="s">
        <v>98</v>
      </c>
      <c r="L8" s="32"/>
    </row>
    <row r="9" spans="2:46" s="1" customFormat="1" ht="16.5" customHeight="1">
      <c r="B9" s="32"/>
      <c r="E9" s="220" t="s">
        <v>1503</v>
      </c>
      <c r="F9" s="229"/>
      <c r="G9" s="229"/>
      <c r="H9" s="229"/>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Vyplň údaj</v>
      </c>
      <c r="L12" s="32"/>
    </row>
    <row r="13" spans="2:46" s="1" customFormat="1" ht="10.9" customHeight="1">
      <c r="B13" s="32"/>
      <c r="L13" s="32"/>
    </row>
    <row r="14" spans="2:46" s="1" customFormat="1" ht="12" customHeight="1">
      <c r="B14" s="32"/>
      <c r="D14" s="27" t="s">
        <v>23</v>
      </c>
      <c r="I14" s="27" t="s">
        <v>24</v>
      </c>
      <c r="J14" s="25" t="str">
        <f>IF('Rekapitulace stavby'!AN10="","",'Rekapitulace stavby'!AN10)</f>
        <v/>
      </c>
      <c r="L14" s="32"/>
    </row>
    <row r="15" spans="2:46" s="1" customFormat="1" ht="18" customHeight="1">
      <c r="B15" s="32"/>
      <c r="E15" s="25" t="str">
        <f>IF('Rekapitulace stavby'!E11="","",'Rekapitulace stavby'!E11)</f>
        <v xml:space="preserve"> </v>
      </c>
      <c r="I15" s="27" t="s">
        <v>26</v>
      </c>
      <c r="J15" s="25" t="str">
        <f>IF('Rekapitulace stavby'!AN11="","",'Rekapitulace stavby'!AN11)</f>
        <v/>
      </c>
      <c r="L15" s="32"/>
    </row>
    <row r="16" spans="2:46" s="1" customFormat="1" ht="6.95" customHeight="1">
      <c r="B16" s="32"/>
      <c r="L16" s="32"/>
    </row>
    <row r="17" spans="2:12" s="1" customFormat="1" ht="12" customHeight="1">
      <c r="B17" s="32"/>
      <c r="D17" s="27" t="s">
        <v>27</v>
      </c>
      <c r="I17" s="27" t="s">
        <v>24</v>
      </c>
      <c r="J17" s="28" t="str">
        <f>'Rekapitulace stavby'!AN13</f>
        <v>Vyplň údaj</v>
      </c>
      <c r="L17" s="32"/>
    </row>
    <row r="18" spans="2:12" s="1" customFormat="1" ht="18" customHeight="1">
      <c r="B18" s="32"/>
      <c r="E18" s="232" t="str">
        <f>'Rekapitulace stavby'!E14</f>
        <v>Vyplň údaj</v>
      </c>
      <c r="F18" s="202"/>
      <c r="G18" s="202"/>
      <c r="H18" s="202"/>
      <c r="I18" s="27" t="s">
        <v>26</v>
      </c>
      <c r="J18" s="28" t="str">
        <f>'Rekapitulace stavby'!AN14</f>
        <v>Vyplň údaj</v>
      </c>
      <c r="L18" s="32"/>
    </row>
    <row r="19" spans="2:12" s="1" customFormat="1" ht="6.95" customHeight="1">
      <c r="B19" s="32"/>
      <c r="L19" s="32"/>
    </row>
    <row r="20" spans="2:12" s="1" customFormat="1" ht="12" customHeight="1">
      <c r="B20" s="32"/>
      <c r="D20" s="27" t="s">
        <v>29</v>
      </c>
      <c r="I20" s="27" t="s">
        <v>24</v>
      </c>
      <c r="J20" s="25" t="s">
        <v>1</v>
      </c>
      <c r="L20" s="32"/>
    </row>
    <row r="21" spans="2:12" s="1" customFormat="1" ht="18" customHeight="1">
      <c r="B21" s="32"/>
      <c r="E21" s="25" t="s">
        <v>30</v>
      </c>
      <c r="I21" s="27" t="s">
        <v>26</v>
      </c>
      <c r="J21" s="25" t="s">
        <v>1</v>
      </c>
      <c r="L21" s="32"/>
    </row>
    <row r="22" spans="2:12" s="1" customFormat="1" ht="6.95" customHeight="1">
      <c r="B22" s="32"/>
      <c r="L22" s="32"/>
    </row>
    <row r="23" spans="2:12" s="1" customFormat="1" ht="12" customHeight="1">
      <c r="B23" s="32"/>
      <c r="D23" s="27" t="s">
        <v>32</v>
      </c>
      <c r="I23" s="27" t="s">
        <v>24</v>
      </c>
      <c r="J23" s="25" t="s">
        <v>1</v>
      </c>
      <c r="L23" s="32"/>
    </row>
    <row r="24" spans="2:12" s="1" customFormat="1" ht="18" customHeight="1">
      <c r="B24" s="32"/>
      <c r="E24" s="25" t="s">
        <v>30</v>
      </c>
      <c r="I24" s="27" t="s">
        <v>26</v>
      </c>
      <c r="J24" s="25" t="s">
        <v>1</v>
      </c>
      <c r="L24" s="32"/>
    </row>
    <row r="25" spans="2:12" s="1" customFormat="1" ht="6.95" customHeight="1">
      <c r="B25" s="32"/>
      <c r="L25" s="32"/>
    </row>
    <row r="26" spans="2:12" s="1" customFormat="1" ht="12" customHeight="1">
      <c r="B26" s="32"/>
      <c r="D26" s="27" t="s">
        <v>33</v>
      </c>
      <c r="L26" s="32"/>
    </row>
    <row r="27" spans="2:12" s="7" customFormat="1" ht="16.5" customHeight="1">
      <c r="B27" s="89"/>
      <c r="E27" s="206" t="s">
        <v>1</v>
      </c>
      <c r="F27" s="206"/>
      <c r="G27" s="206"/>
      <c r="H27" s="206"/>
      <c r="L27" s="89"/>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0" t="s">
        <v>34</v>
      </c>
      <c r="J30" s="66">
        <f>ROUND(J121, 2)</f>
        <v>0</v>
      </c>
      <c r="L30" s="32"/>
    </row>
    <row r="31" spans="2:12" s="1" customFormat="1" ht="6.95" customHeight="1">
      <c r="B31" s="32"/>
      <c r="D31" s="53"/>
      <c r="E31" s="53"/>
      <c r="F31" s="53"/>
      <c r="G31" s="53"/>
      <c r="H31" s="53"/>
      <c r="I31" s="53"/>
      <c r="J31" s="53"/>
      <c r="K31" s="53"/>
      <c r="L31" s="32"/>
    </row>
    <row r="32" spans="2:12" s="1" customFormat="1" ht="14.45" customHeight="1">
      <c r="B32" s="32"/>
      <c r="F32" s="35" t="s">
        <v>36</v>
      </c>
      <c r="I32" s="35" t="s">
        <v>35</v>
      </c>
      <c r="J32" s="35" t="s">
        <v>37</v>
      </c>
      <c r="L32" s="32"/>
    </row>
    <row r="33" spans="2:12" s="1" customFormat="1" ht="14.45" customHeight="1">
      <c r="B33" s="32"/>
      <c r="D33" s="55" t="s">
        <v>38</v>
      </c>
      <c r="E33" s="27" t="s">
        <v>39</v>
      </c>
      <c r="F33" s="91">
        <f>ROUND((SUM(BE121:BE163)),  2)</f>
        <v>0</v>
      </c>
      <c r="I33" s="92">
        <v>0.21</v>
      </c>
      <c r="J33" s="91">
        <f>ROUND(((SUM(BE121:BE163))*I33),  2)</f>
        <v>0</v>
      </c>
      <c r="L33" s="32"/>
    </row>
    <row r="34" spans="2:12" s="1" customFormat="1" ht="14.45" customHeight="1">
      <c r="B34" s="32"/>
      <c r="E34" s="27" t="s">
        <v>40</v>
      </c>
      <c r="F34" s="91">
        <f>ROUND((SUM(BF121:BF163)),  2)</f>
        <v>0</v>
      </c>
      <c r="I34" s="92">
        <v>0.15</v>
      </c>
      <c r="J34" s="91">
        <f>ROUND(((SUM(BF121:BF163))*I34),  2)</f>
        <v>0</v>
      </c>
      <c r="L34" s="32"/>
    </row>
    <row r="35" spans="2:12" s="1" customFormat="1" ht="14.45" hidden="1" customHeight="1">
      <c r="B35" s="32"/>
      <c r="E35" s="27" t="s">
        <v>41</v>
      </c>
      <c r="F35" s="91">
        <f>ROUND((SUM(BG121:BG163)),  2)</f>
        <v>0</v>
      </c>
      <c r="I35" s="92">
        <v>0.21</v>
      </c>
      <c r="J35" s="91">
        <f>0</f>
        <v>0</v>
      </c>
      <c r="L35" s="32"/>
    </row>
    <row r="36" spans="2:12" s="1" customFormat="1" ht="14.45" hidden="1" customHeight="1">
      <c r="B36" s="32"/>
      <c r="E36" s="27" t="s">
        <v>42</v>
      </c>
      <c r="F36" s="91">
        <f>ROUND((SUM(BH121:BH163)),  2)</f>
        <v>0</v>
      </c>
      <c r="I36" s="92">
        <v>0.15</v>
      </c>
      <c r="J36" s="91">
        <f>0</f>
        <v>0</v>
      </c>
      <c r="L36" s="32"/>
    </row>
    <row r="37" spans="2:12" s="1" customFormat="1" ht="14.45" hidden="1" customHeight="1">
      <c r="B37" s="32"/>
      <c r="E37" s="27" t="s">
        <v>43</v>
      </c>
      <c r="F37" s="91">
        <f>ROUND((SUM(BI121:BI163)),  2)</f>
        <v>0</v>
      </c>
      <c r="I37" s="92">
        <v>0</v>
      </c>
      <c r="J37" s="91">
        <f>0</f>
        <v>0</v>
      </c>
      <c r="L37" s="32"/>
    </row>
    <row r="38" spans="2:12" s="1" customFormat="1" ht="6.95" customHeight="1">
      <c r="B38" s="32"/>
      <c r="L38" s="32"/>
    </row>
    <row r="39" spans="2:12" s="1" customFormat="1" ht="25.35" customHeight="1">
      <c r="B39" s="32"/>
      <c r="C39" s="93"/>
      <c r="D39" s="94" t="s">
        <v>44</v>
      </c>
      <c r="E39" s="57"/>
      <c r="F39" s="57"/>
      <c r="G39" s="95" t="s">
        <v>45</v>
      </c>
      <c r="H39" s="96" t="s">
        <v>46</v>
      </c>
      <c r="I39" s="57"/>
      <c r="J39" s="97">
        <f>SUM(J30:J37)</f>
        <v>0</v>
      </c>
      <c r="K39" s="98"/>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47</v>
      </c>
      <c r="E50" s="42"/>
      <c r="F50" s="42"/>
      <c r="G50" s="41" t="s">
        <v>48</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49</v>
      </c>
      <c r="E61" s="34"/>
      <c r="F61" s="99" t="s">
        <v>50</v>
      </c>
      <c r="G61" s="43" t="s">
        <v>49</v>
      </c>
      <c r="H61" s="34"/>
      <c r="I61" s="34"/>
      <c r="J61" s="100" t="s">
        <v>50</v>
      </c>
      <c r="K61" s="34"/>
      <c r="L61" s="32"/>
    </row>
    <row r="62" spans="2:12">
      <c r="B62" s="20"/>
      <c r="L62" s="20"/>
    </row>
    <row r="63" spans="2:12">
      <c r="B63" s="20"/>
      <c r="L63" s="20"/>
    </row>
    <row r="64" spans="2:12">
      <c r="B64" s="20"/>
      <c r="L64" s="20"/>
    </row>
    <row r="65" spans="2:12" s="1" customFormat="1" ht="12.75">
      <c r="B65" s="32"/>
      <c r="D65" s="41" t="s">
        <v>51</v>
      </c>
      <c r="E65" s="42"/>
      <c r="F65" s="42"/>
      <c r="G65" s="41" t="s">
        <v>52</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49</v>
      </c>
      <c r="E76" s="34"/>
      <c r="F76" s="99" t="s">
        <v>50</v>
      </c>
      <c r="G76" s="43" t="s">
        <v>49</v>
      </c>
      <c r="H76" s="34"/>
      <c r="I76" s="34"/>
      <c r="J76" s="100" t="s">
        <v>50</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100</v>
      </c>
      <c r="L82" s="32"/>
    </row>
    <row r="83" spans="2:47" s="1" customFormat="1" ht="6.95" customHeight="1">
      <c r="B83" s="32"/>
      <c r="L83" s="32"/>
    </row>
    <row r="84" spans="2:47" s="1" customFormat="1" ht="12" customHeight="1">
      <c r="B84" s="32"/>
      <c r="C84" s="27" t="s">
        <v>16</v>
      </c>
      <c r="L84" s="32"/>
    </row>
    <row r="85" spans="2:47" s="1" customFormat="1" ht="16.5" customHeight="1">
      <c r="B85" s="32"/>
      <c r="E85" s="230" t="str">
        <f>E7</f>
        <v>Stavební úpravy v areálu SK Chválkovice - 2. etapa</v>
      </c>
      <c r="F85" s="231"/>
      <c r="G85" s="231"/>
      <c r="H85" s="231"/>
      <c r="L85" s="32"/>
    </row>
    <row r="86" spans="2:47" s="1" customFormat="1" ht="12" customHeight="1">
      <c r="B86" s="32"/>
      <c r="C86" s="27" t="s">
        <v>98</v>
      </c>
      <c r="L86" s="32"/>
    </row>
    <row r="87" spans="2:47" s="1" customFormat="1" ht="16.5" customHeight="1">
      <c r="B87" s="32"/>
      <c r="E87" s="220" t="str">
        <f>E9</f>
        <v>UT - Vytápění</v>
      </c>
      <c r="F87" s="229"/>
      <c r="G87" s="229"/>
      <c r="H87" s="229"/>
      <c r="L87" s="32"/>
    </row>
    <row r="88" spans="2:47" s="1" customFormat="1" ht="6.95" customHeight="1">
      <c r="B88" s="32"/>
      <c r="L88" s="32"/>
    </row>
    <row r="89" spans="2:47" s="1" customFormat="1" ht="12" customHeight="1">
      <c r="B89" s="32"/>
      <c r="C89" s="27" t="s">
        <v>20</v>
      </c>
      <c r="F89" s="25" t="str">
        <f>F12</f>
        <v>Olomouc</v>
      </c>
      <c r="I89" s="27" t="s">
        <v>22</v>
      </c>
      <c r="J89" s="52" t="str">
        <f>IF(J12="","",J12)</f>
        <v>Vyplň údaj</v>
      </c>
      <c r="L89" s="32"/>
    </row>
    <row r="90" spans="2:47" s="1" customFormat="1" ht="6.95" customHeight="1">
      <c r="B90" s="32"/>
      <c r="L90" s="32"/>
    </row>
    <row r="91" spans="2:47" s="1" customFormat="1" ht="15.2" customHeight="1">
      <c r="B91" s="32"/>
      <c r="C91" s="27" t="s">
        <v>23</v>
      </c>
      <c r="F91" s="25" t="str">
        <f>E15</f>
        <v xml:space="preserve"> </v>
      </c>
      <c r="I91" s="27" t="s">
        <v>29</v>
      </c>
      <c r="J91" s="30" t="str">
        <f>E21</f>
        <v>ASET studio s.r.o.</v>
      </c>
      <c r="L91" s="32"/>
    </row>
    <row r="92" spans="2:47" s="1" customFormat="1" ht="15.2" customHeight="1">
      <c r="B92" s="32"/>
      <c r="C92" s="27" t="s">
        <v>27</v>
      </c>
      <c r="F92" s="25" t="str">
        <f>IF(E18="","",E18)</f>
        <v>Vyplň údaj</v>
      </c>
      <c r="I92" s="27" t="s">
        <v>32</v>
      </c>
      <c r="J92" s="30" t="str">
        <f>E24</f>
        <v>ASET studio s.r.o.</v>
      </c>
      <c r="L92" s="32"/>
    </row>
    <row r="93" spans="2:47" s="1" customFormat="1" ht="10.35" customHeight="1">
      <c r="B93" s="32"/>
      <c r="L93" s="32"/>
    </row>
    <row r="94" spans="2:47" s="1" customFormat="1" ht="29.25" customHeight="1">
      <c r="B94" s="32"/>
      <c r="C94" s="101" t="s">
        <v>101</v>
      </c>
      <c r="D94" s="93"/>
      <c r="E94" s="93"/>
      <c r="F94" s="93"/>
      <c r="G94" s="93"/>
      <c r="H94" s="93"/>
      <c r="I94" s="93"/>
      <c r="J94" s="102" t="s">
        <v>102</v>
      </c>
      <c r="K94" s="93"/>
      <c r="L94" s="32"/>
    </row>
    <row r="95" spans="2:47" s="1" customFormat="1" ht="10.35" customHeight="1">
      <c r="B95" s="32"/>
      <c r="L95" s="32"/>
    </row>
    <row r="96" spans="2:47" s="1" customFormat="1" ht="22.9" customHeight="1">
      <c r="B96" s="32"/>
      <c r="C96" s="103" t="s">
        <v>103</v>
      </c>
      <c r="J96" s="66">
        <f>J121</f>
        <v>0</v>
      </c>
      <c r="L96" s="32"/>
      <c r="AU96" s="17" t="s">
        <v>104</v>
      </c>
    </row>
    <row r="97" spans="2:12" s="8" customFormat="1" ht="24.95" customHeight="1">
      <c r="B97" s="104"/>
      <c r="D97" s="105" t="s">
        <v>1504</v>
      </c>
      <c r="E97" s="106"/>
      <c r="F97" s="106"/>
      <c r="G97" s="106"/>
      <c r="H97" s="106"/>
      <c r="I97" s="106"/>
      <c r="J97" s="107">
        <f>J122</f>
        <v>0</v>
      </c>
      <c r="L97" s="104"/>
    </row>
    <row r="98" spans="2:12" s="8" customFormat="1" ht="24.95" customHeight="1">
      <c r="B98" s="104"/>
      <c r="D98" s="105" t="s">
        <v>1505</v>
      </c>
      <c r="E98" s="106"/>
      <c r="F98" s="106"/>
      <c r="G98" s="106"/>
      <c r="H98" s="106"/>
      <c r="I98" s="106"/>
      <c r="J98" s="107">
        <f>J130</f>
        <v>0</v>
      </c>
      <c r="L98" s="104"/>
    </row>
    <row r="99" spans="2:12" s="8" customFormat="1" ht="24.95" customHeight="1">
      <c r="B99" s="104"/>
      <c r="D99" s="105" t="s">
        <v>1506</v>
      </c>
      <c r="E99" s="106"/>
      <c r="F99" s="106"/>
      <c r="G99" s="106"/>
      <c r="H99" s="106"/>
      <c r="I99" s="106"/>
      <c r="J99" s="107">
        <f>J138</f>
        <v>0</v>
      </c>
      <c r="L99" s="104"/>
    </row>
    <row r="100" spans="2:12" s="8" customFormat="1" ht="24.95" customHeight="1">
      <c r="B100" s="104"/>
      <c r="D100" s="105" t="s">
        <v>1507</v>
      </c>
      <c r="E100" s="106"/>
      <c r="F100" s="106"/>
      <c r="G100" s="106"/>
      <c r="H100" s="106"/>
      <c r="I100" s="106"/>
      <c r="J100" s="107">
        <f>J151</f>
        <v>0</v>
      </c>
      <c r="L100" s="104"/>
    </row>
    <row r="101" spans="2:12" s="8" customFormat="1" ht="24.95" customHeight="1">
      <c r="B101" s="104"/>
      <c r="D101" s="105" t="s">
        <v>1508</v>
      </c>
      <c r="E101" s="106"/>
      <c r="F101" s="106"/>
      <c r="G101" s="106"/>
      <c r="H101" s="106"/>
      <c r="I101" s="106"/>
      <c r="J101" s="107">
        <f>J158</f>
        <v>0</v>
      </c>
      <c r="L101" s="104"/>
    </row>
    <row r="102" spans="2:12" s="1" customFormat="1" ht="21.75" customHeight="1">
      <c r="B102" s="32"/>
      <c r="L102" s="32"/>
    </row>
    <row r="103" spans="2:12" s="1" customFormat="1" ht="6.95" customHeight="1">
      <c r="B103" s="44"/>
      <c r="C103" s="45"/>
      <c r="D103" s="45"/>
      <c r="E103" s="45"/>
      <c r="F103" s="45"/>
      <c r="G103" s="45"/>
      <c r="H103" s="45"/>
      <c r="I103" s="45"/>
      <c r="J103" s="45"/>
      <c r="K103" s="45"/>
      <c r="L103" s="32"/>
    </row>
    <row r="107" spans="2:12" s="1" customFormat="1" ht="6.95" customHeight="1">
      <c r="B107" s="46"/>
      <c r="C107" s="47"/>
      <c r="D107" s="47"/>
      <c r="E107" s="47"/>
      <c r="F107" s="47"/>
      <c r="G107" s="47"/>
      <c r="H107" s="47"/>
      <c r="I107" s="47"/>
      <c r="J107" s="47"/>
      <c r="K107" s="47"/>
      <c r="L107" s="32"/>
    </row>
    <row r="108" spans="2:12" s="1" customFormat="1" ht="24.95" customHeight="1">
      <c r="B108" s="32"/>
      <c r="C108" s="21" t="s">
        <v>124</v>
      </c>
      <c r="L108" s="32"/>
    </row>
    <row r="109" spans="2:12" s="1" customFormat="1" ht="6.95" customHeight="1">
      <c r="B109" s="32"/>
      <c r="L109" s="32"/>
    </row>
    <row r="110" spans="2:12" s="1" customFormat="1" ht="12" customHeight="1">
      <c r="B110" s="32"/>
      <c r="C110" s="27" t="s">
        <v>16</v>
      </c>
      <c r="L110" s="32"/>
    </row>
    <row r="111" spans="2:12" s="1" customFormat="1" ht="16.5" customHeight="1">
      <c r="B111" s="32"/>
      <c r="E111" s="230" t="str">
        <f>E7</f>
        <v>Stavební úpravy v areálu SK Chválkovice - 2. etapa</v>
      </c>
      <c r="F111" s="231"/>
      <c r="G111" s="231"/>
      <c r="H111" s="231"/>
      <c r="L111" s="32"/>
    </row>
    <row r="112" spans="2:12" s="1" customFormat="1" ht="12" customHeight="1">
      <c r="B112" s="32"/>
      <c r="C112" s="27" t="s">
        <v>98</v>
      </c>
      <c r="L112" s="32"/>
    </row>
    <row r="113" spans="2:65" s="1" customFormat="1" ht="16.5" customHeight="1">
      <c r="B113" s="32"/>
      <c r="E113" s="220" t="str">
        <f>E9</f>
        <v>UT - Vytápění</v>
      </c>
      <c r="F113" s="229"/>
      <c r="G113" s="229"/>
      <c r="H113" s="229"/>
      <c r="L113" s="32"/>
    </row>
    <row r="114" spans="2:65" s="1" customFormat="1" ht="6.95" customHeight="1">
      <c r="B114" s="32"/>
      <c r="L114" s="32"/>
    </row>
    <row r="115" spans="2:65" s="1" customFormat="1" ht="12" customHeight="1">
      <c r="B115" s="32"/>
      <c r="C115" s="27" t="s">
        <v>20</v>
      </c>
      <c r="F115" s="25" t="str">
        <f>F12</f>
        <v>Olomouc</v>
      </c>
      <c r="I115" s="27" t="s">
        <v>22</v>
      </c>
      <c r="J115" s="52" t="str">
        <f>IF(J12="","",J12)</f>
        <v>Vyplň údaj</v>
      </c>
      <c r="L115" s="32"/>
    </row>
    <row r="116" spans="2:65" s="1" customFormat="1" ht="6.95" customHeight="1">
      <c r="B116" s="32"/>
      <c r="L116" s="32"/>
    </row>
    <row r="117" spans="2:65" s="1" customFormat="1" ht="15.2" customHeight="1">
      <c r="B117" s="32"/>
      <c r="C117" s="27" t="s">
        <v>23</v>
      </c>
      <c r="F117" s="25" t="str">
        <f>E15</f>
        <v xml:space="preserve"> </v>
      </c>
      <c r="I117" s="27" t="s">
        <v>29</v>
      </c>
      <c r="J117" s="30" t="str">
        <f>E21</f>
        <v>ASET studio s.r.o.</v>
      </c>
      <c r="L117" s="32"/>
    </row>
    <row r="118" spans="2:65" s="1" customFormat="1" ht="15.2" customHeight="1">
      <c r="B118" s="32"/>
      <c r="C118" s="27" t="s">
        <v>27</v>
      </c>
      <c r="F118" s="25" t="str">
        <f>IF(E18="","",E18)</f>
        <v>Vyplň údaj</v>
      </c>
      <c r="I118" s="27" t="s">
        <v>32</v>
      </c>
      <c r="J118" s="30" t="str">
        <f>E24</f>
        <v>ASET studio s.r.o.</v>
      </c>
      <c r="L118" s="32"/>
    </row>
    <row r="119" spans="2:65" s="1" customFormat="1" ht="10.35" customHeight="1">
      <c r="B119" s="32"/>
      <c r="L119" s="32"/>
    </row>
    <row r="120" spans="2:65" s="10" customFormat="1" ht="29.25" customHeight="1">
      <c r="B120" s="112"/>
      <c r="C120" s="113" t="s">
        <v>125</v>
      </c>
      <c r="D120" s="114" t="s">
        <v>59</v>
      </c>
      <c r="E120" s="114" t="s">
        <v>55</v>
      </c>
      <c r="F120" s="114" t="s">
        <v>56</v>
      </c>
      <c r="G120" s="114" t="s">
        <v>126</v>
      </c>
      <c r="H120" s="114" t="s">
        <v>127</v>
      </c>
      <c r="I120" s="114" t="s">
        <v>128</v>
      </c>
      <c r="J120" s="114" t="s">
        <v>102</v>
      </c>
      <c r="K120" s="115" t="s">
        <v>129</v>
      </c>
      <c r="L120" s="112"/>
      <c r="M120" s="59" t="s">
        <v>1</v>
      </c>
      <c r="N120" s="60" t="s">
        <v>38</v>
      </c>
      <c r="O120" s="60" t="s">
        <v>130</v>
      </c>
      <c r="P120" s="60" t="s">
        <v>131</v>
      </c>
      <c r="Q120" s="60" t="s">
        <v>132</v>
      </c>
      <c r="R120" s="60" t="s">
        <v>133</v>
      </c>
      <c r="S120" s="60" t="s">
        <v>134</v>
      </c>
      <c r="T120" s="61" t="s">
        <v>135</v>
      </c>
    </row>
    <row r="121" spans="2:65" s="1" customFormat="1" ht="22.9" customHeight="1">
      <c r="B121" s="32"/>
      <c r="C121" s="64" t="s">
        <v>136</v>
      </c>
      <c r="J121" s="116">
        <f>BK121</f>
        <v>0</v>
      </c>
      <c r="L121" s="32"/>
      <c r="M121" s="62"/>
      <c r="N121" s="53"/>
      <c r="O121" s="53"/>
      <c r="P121" s="117">
        <f>P122+P130+P138+P151+P158</f>
        <v>0</v>
      </c>
      <c r="Q121" s="53"/>
      <c r="R121" s="117">
        <f>R122+R130+R138+R151+R158</f>
        <v>0</v>
      </c>
      <c r="S121" s="53"/>
      <c r="T121" s="118">
        <f>T122+T130+T138+T151+T158</f>
        <v>0</v>
      </c>
      <c r="AT121" s="17" t="s">
        <v>73</v>
      </c>
      <c r="AU121" s="17" t="s">
        <v>104</v>
      </c>
      <c r="BK121" s="119">
        <f>BK122+BK130+BK138+BK151+BK158</f>
        <v>0</v>
      </c>
    </row>
    <row r="122" spans="2:65" s="11" customFormat="1" ht="25.9" customHeight="1">
      <c r="B122" s="120"/>
      <c r="D122" s="121" t="s">
        <v>73</v>
      </c>
      <c r="E122" s="122" t="s">
        <v>1509</v>
      </c>
      <c r="F122" s="122" t="s">
        <v>1510</v>
      </c>
      <c r="I122" s="123"/>
      <c r="J122" s="124">
        <f>BK122</f>
        <v>0</v>
      </c>
      <c r="L122" s="120"/>
      <c r="M122" s="125"/>
      <c r="P122" s="126">
        <f>SUM(P123:P129)</f>
        <v>0</v>
      </c>
      <c r="R122" s="126">
        <f>SUM(R123:R129)</f>
        <v>0</v>
      </c>
      <c r="T122" s="127">
        <f>SUM(T123:T129)</f>
        <v>0</v>
      </c>
      <c r="AR122" s="121" t="s">
        <v>84</v>
      </c>
      <c r="AT122" s="128" t="s">
        <v>73</v>
      </c>
      <c r="AU122" s="128" t="s">
        <v>74</v>
      </c>
      <c r="AY122" s="121" t="s">
        <v>139</v>
      </c>
      <c r="BK122" s="129">
        <f>SUM(BK123:BK129)</f>
        <v>0</v>
      </c>
    </row>
    <row r="123" spans="2:65" s="1" customFormat="1" ht="21.75" customHeight="1">
      <c r="B123" s="32"/>
      <c r="C123" s="132" t="s">
        <v>74</v>
      </c>
      <c r="D123" s="132" t="s">
        <v>141</v>
      </c>
      <c r="E123" s="133" t="s">
        <v>1511</v>
      </c>
      <c r="F123" s="134" t="s">
        <v>1512</v>
      </c>
      <c r="G123" s="135" t="s">
        <v>159</v>
      </c>
      <c r="H123" s="136">
        <v>45</v>
      </c>
      <c r="I123" s="137"/>
      <c r="J123" s="138">
        <f t="shared" ref="J123:J129" si="0">ROUND(I123*H123,2)</f>
        <v>0</v>
      </c>
      <c r="K123" s="134" t="s">
        <v>1330</v>
      </c>
      <c r="L123" s="32"/>
      <c r="M123" s="139" t="s">
        <v>1</v>
      </c>
      <c r="N123" s="140" t="s">
        <v>39</v>
      </c>
      <c r="P123" s="141">
        <f t="shared" ref="P123:P129" si="1">O123*H123</f>
        <v>0</v>
      </c>
      <c r="Q123" s="141">
        <v>0</v>
      </c>
      <c r="R123" s="141">
        <f t="shared" ref="R123:R129" si="2">Q123*H123</f>
        <v>0</v>
      </c>
      <c r="S123" s="141">
        <v>0</v>
      </c>
      <c r="T123" s="142">
        <f t="shared" ref="T123:T129" si="3">S123*H123</f>
        <v>0</v>
      </c>
      <c r="AR123" s="143" t="s">
        <v>230</v>
      </c>
      <c r="AT123" s="143" t="s">
        <v>141</v>
      </c>
      <c r="AU123" s="143" t="s">
        <v>82</v>
      </c>
      <c r="AY123" s="17" t="s">
        <v>139</v>
      </c>
      <c r="BE123" s="144">
        <f t="shared" ref="BE123:BE129" si="4">IF(N123="základní",J123,0)</f>
        <v>0</v>
      </c>
      <c r="BF123" s="144">
        <f t="shared" ref="BF123:BF129" si="5">IF(N123="snížená",J123,0)</f>
        <v>0</v>
      </c>
      <c r="BG123" s="144">
        <f t="shared" ref="BG123:BG129" si="6">IF(N123="zákl. přenesená",J123,0)</f>
        <v>0</v>
      </c>
      <c r="BH123" s="144">
        <f t="shared" ref="BH123:BH129" si="7">IF(N123="sníž. přenesená",J123,0)</f>
        <v>0</v>
      </c>
      <c r="BI123" s="144">
        <f t="shared" ref="BI123:BI129" si="8">IF(N123="nulová",J123,0)</f>
        <v>0</v>
      </c>
      <c r="BJ123" s="17" t="s">
        <v>82</v>
      </c>
      <c r="BK123" s="144">
        <f t="shared" ref="BK123:BK129" si="9">ROUND(I123*H123,2)</f>
        <v>0</v>
      </c>
      <c r="BL123" s="17" t="s">
        <v>230</v>
      </c>
      <c r="BM123" s="143" t="s">
        <v>84</v>
      </c>
    </row>
    <row r="124" spans="2:65" s="1" customFormat="1" ht="21.75" customHeight="1">
      <c r="B124" s="32"/>
      <c r="C124" s="132" t="s">
        <v>74</v>
      </c>
      <c r="D124" s="132" t="s">
        <v>141</v>
      </c>
      <c r="E124" s="133" t="s">
        <v>1513</v>
      </c>
      <c r="F124" s="134" t="s">
        <v>1514</v>
      </c>
      <c r="G124" s="135" t="s">
        <v>159</v>
      </c>
      <c r="H124" s="136">
        <v>12</v>
      </c>
      <c r="I124" s="137"/>
      <c r="J124" s="138">
        <f t="shared" si="0"/>
        <v>0</v>
      </c>
      <c r="K124" s="134" t="s">
        <v>1330</v>
      </c>
      <c r="L124" s="32"/>
      <c r="M124" s="139" t="s">
        <v>1</v>
      </c>
      <c r="N124" s="140" t="s">
        <v>39</v>
      </c>
      <c r="P124" s="141">
        <f t="shared" si="1"/>
        <v>0</v>
      </c>
      <c r="Q124" s="141">
        <v>0</v>
      </c>
      <c r="R124" s="141">
        <f t="shared" si="2"/>
        <v>0</v>
      </c>
      <c r="S124" s="141">
        <v>0</v>
      </c>
      <c r="T124" s="142">
        <f t="shared" si="3"/>
        <v>0</v>
      </c>
      <c r="AR124" s="143" t="s">
        <v>230</v>
      </c>
      <c r="AT124" s="143" t="s">
        <v>141</v>
      </c>
      <c r="AU124" s="143" t="s">
        <v>82</v>
      </c>
      <c r="AY124" s="17" t="s">
        <v>139</v>
      </c>
      <c r="BE124" s="144">
        <f t="shared" si="4"/>
        <v>0</v>
      </c>
      <c r="BF124" s="144">
        <f t="shared" si="5"/>
        <v>0</v>
      </c>
      <c r="BG124" s="144">
        <f t="shared" si="6"/>
        <v>0</v>
      </c>
      <c r="BH124" s="144">
        <f t="shared" si="7"/>
        <v>0</v>
      </c>
      <c r="BI124" s="144">
        <f t="shared" si="8"/>
        <v>0</v>
      </c>
      <c r="BJ124" s="17" t="s">
        <v>82</v>
      </c>
      <c r="BK124" s="144">
        <f t="shared" si="9"/>
        <v>0</v>
      </c>
      <c r="BL124" s="17" t="s">
        <v>230</v>
      </c>
      <c r="BM124" s="143" t="s">
        <v>146</v>
      </c>
    </row>
    <row r="125" spans="2:65" s="1" customFormat="1" ht="21.75" customHeight="1">
      <c r="B125" s="32"/>
      <c r="C125" s="132" t="s">
        <v>74</v>
      </c>
      <c r="D125" s="132" t="s">
        <v>141</v>
      </c>
      <c r="E125" s="133" t="s">
        <v>1515</v>
      </c>
      <c r="F125" s="134" t="s">
        <v>1516</v>
      </c>
      <c r="G125" s="135" t="s">
        <v>159</v>
      </c>
      <c r="H125" s="136">
        <v>36</v>
      </c>
      <c r="I125" s="137"/>
      <c r="J125" s="138">
        <f t="shared" si="0"/>
        <v>0</v>
      </c>
      <c r="K125" s="134" t="s">
        <v>1330</v>
      </c>
      <c r="L125" s="32"/>
      <c r="M125" s="139" t="s">
        <v>1</v>
      </c>
      <c r="N125" s="140" t="s">
        <v>39</v>
      </c>
      <c r="P125" s="141">
        <f t="shared" si="1"/>
        <v>0</v>
      </c>
      <c r="Q125" s="141">
        <v>0</v>
      </c>
      <c r="R125" s="141">
        <f t="shared" si="2"/>
        <v>0</v>
      </c>
      <c r="S125" s="141">
        <v>0</v>
      </c>
      <c r="T125" s="142">
        <f t="shared" si="3"/>
        <v>0</v>
      </c>
      <c r="AR125" s="143" t="s">
        <v>230</v>
      </c>
      <c r="AT125" s="143" t="s">
        <v>141</v>
      </c>
      <c r="AU125" s="143" t="s">
        <v>82</v>
      </c>
      <c r="AY125" s="17" t="s">
        <v>139</v>
      </c>
      <c r="BE125" s="144">
        <f t="shared" si="4"/>
        <v>0</v>
      </c>
      <c r="BF125" s="144">
        <f t="shared" si="5"/>
        <v>0</v>
      </c>
      <c r="BG125" s="144">
        <f t="shared" si="6"/>
        <v>0</v>
      </c>
      <c r="BH125" s="144">
        <f t="shared" si="7"/>
        <v>0</v>
      </c>
      <c r="BI125" s="144">
        <f t="shared" si="8"/>
        <v>0</v>
      </c>
      <c r="BJ125" s="17" t="s">
        <v>82</v>
      </c>
      <c r="BK125" s="144">
        <f t="shared" si="9"/>
        <v>0</v>
      </c>
      <c r="BL125" s="17" t="s">
        <v>230</v>
      </c>
      <c r="BM125" s="143" t="s">
        <v>176</v>
      </c>
    </row>
    <row r="126" spans="2:65" s="1" customFormat="1" ht="16.5" customHeight="1">
      <c r="B126" s="32"/>
      <c r="C126" s="132" t="s">
        <v>74</v>
      </c>
      <c r="D126" s="132" t="s">
        <v>141</v>
      </c>
      <c r="E126" s="133" t="s">
        <v>1517</v>
      </c>
      <c r="F126" s="134" t="s">
        <v>1518</v>
      </c>
      <c r="G126" s="135" t="s">
        <v>253</v>
      </c>
      <c r="H126" s="136">
        <v>18</v>
      </c>
      <c r="I126" s="137"/>
      <c r="J126" s="138">
        <f t="shared" si="0"/>
        <v>0</v>
      </c>
      <c r="K126" s="134" t="s">
        <v>1330</v>
      </c>
      <c r="L126" s="32"/>
      <c r="M126" s="139" t="s">
        <v>1</v>
      </c>
      <c r="N126" s="140" t="s">
        <v>39</v>
      </c>
      <c r="P126" s="141">
        <f t="shared" si="1"/>
        <v>0</v>
      </c>
      <c r="Q126" s="141">
        <v>0</v>
      </c>
      <c r="R126" s="141">
        <f t="shared" si="2"/>
        <v>0</v>
      </c>
      <c r="S126" s="141">
        <v>0</v>
      </c>
      <c r="T126" s="142">
        <f t="shared" si="3"/>
        <v>0</v>
      </c>
      <c r="AR126" s="143" t="s">
        <v>230</v>
      </c>
      <c r="AT126" s="143" t="s">
        <v>141</v>
      </c>
      <c r="AU126" s="143" t="s">
        <v>82</v>
      </c>
      <c r="AY126" s="17" t="s">
        <v>139</v>
      </c>
      <c r="BE126" s="144">
        <f t="shared" si="4"/>
        <v>0</v>
      </c>
      <c r="BF126" s="144">
        <f t="shared" si="5"/>
        <v>0</v>
      </c>
      <c r="BG126" s="144">
        <f t="shared" si="6"/>
        <v>0</v>
      </c>
      <c r="BH126" s="144">
        <f t="shared" si="7"/>
        <v>0</v>
      </c>
      <c r="BI126" s="144">
        <f t="shared" si="8"/>
        <v>0</v>
      </c>
      <c r="BJ126" s="17" t="s">
        <v>82</v>
      </c>
      <c r="BK126" s="144">
        <f t="shared" si="9"/>
        <v>0</v>
      </c>
      <c r="BL126" s="17" t="s">
        <v>230</v>
      </c>
      <c r="BM126" s="143" t="s">
        <v>188</v>
      </c>
    </row>
    <row r="127" spans="2:65" s="1" customFormat="1" ht="16.5" customHeight="1">
      <c r="B127" s="32"/>
      <c r="C127" s="132" t="s">
        <v>74</v>
      </c>
      <c r="D127" s="132" t="s">
        <v>141</v>
      </c>
      <c r="E127" s="133" t="s">
        <v>1519</v>
      </c>
      <c r="F127" s="134" t="s">
        <v>1520</v>
      </c>
      <c r="G127" s="135" t="s">
        <v>159</v>
      </c>
      <c r="H127" s="136">
        <v>93</v>
      </c>
      <c r="I127" s="137"/>
      <c r="J127" s="138">
        <f t="shared" si="0"/>
        <v>0</v>
      </c>
      <c r="K127" s="134" t="s">
        <v>1330</v>
      </c>
      <c r="L127" s="32"/>
      <c r="M127" s="139" t="s">
        <v>1</v>
      </c>
      <c r="N127" s="140" t="s">
        <v>39</v>
      </c>
      <c r="P127" s="141">
        <f t="shared" si="1"/>
        <v>0</v>
      </c>
      <c r="Q127" s="141">
        <v>0</v>
      </c>
      <c r="R127" s="141">
        <f t="shared" si="2"/>
        <v>0</v>
      </c>
      <c r="S127" s="141">
        <v>0</v>
      </c>
      <c r="T127" s="142">
        <f t="shared" si="3"/>
        <v>0</v>
      </c>
      <c r="AR127" s="143" t="s">
        <v>230</v>
      </c>
      <c r="AT127" s="143" t="s">
        <v>141</v>
      </c>
      <c r="AU127" s="143" t="s">
        <v>82</v>
      </c>
      <c r="AY127" s="17" t="s">
        <v>139</v>
      </c>
      <c r="BE127" s="144">
        <f t="shared" si="4"/>
        <v>0</v>
      </c>
      <c r="BF127" s="144">
        <f t="shared" si="5"/>
        <v>0</v>
      </c>
      <c r="BG127" s="144">
        <f t="shared" si="6"/>
        <v>0</v>
      </c>
      <c r="BH127" s="144">
        <f t="shared" si="7"/>
        <v>0</v>
      </c>
      <c r="BI127" s="144">
        <f t="shared" si="8"/>
        <v>0</v>
      </c>
      <c r="BJ127" s="17" t="s">
        <v>82</v>
      </c>
      <c r="BK127" s="144">
        <f t="shared" si="9"/>
        <v>0</v>
      </c>
      <c r="BL127" s="17" t="s">
        <v>230</v>
      </c>
      <c r="BM127" s="143" t="s">
        <v>150</v>
      </c>
    </row>
    <row r="128" spans="2:65" s="1" customFormat="1" ht="21.75" customHeight="1">
      <c r="B128" s="32"/>
      <c r="C128" s="132" t="s">
        <v>74</v>
      </c>
      <c r="D128" s="132" t="s">
        <v>141</v>
      </c>
      <c r="E128" s="133" t="s">
        <v>1521</v>
      </c>
      <c r="F128" s="134" t="s">
        <v>1522</v>
      </c>
      <c r="G128" s="135" t="s">
        <v>1341</v>
      </c>
      <c r="H128" s="136">
        <v>2</v>
      </c>
      <c r="I128" s="137"/>
      <c r="J128" s="138">
        <f t="shared" si="0"/>
        <v>0</v>
      </c>
      <c r="K128" s="134" t="s">
        <v>1</v>
      </c>
      <c r="L128" s="32"/>
      <c r="M128" s="139" t="s">
        <v>1</v>
      </c>
      <c r="N128" s="140" t="s">
        <v>39</v>
      </c>
      <c r="P128" s="141">
        <f t="shared" si="1"/>
        <v>0</v>
      </c>
      <c r="Q128" s="141">
        <v>0</v>
      </c>
      <c r="R128" s="141">
        <f t="shared" si="2"/>
        <v>0</v>
      </c>
      <c r="S128" s="141">
        <v>0</v>
      </c>
      <c r="T128" s="142">
        <f t="shared" si="3"/>
        <v>0</v>
      </c>
      <c r="AR128" s="143" t="s">
        <v>230</v>
      </c>
      <c r="AT128" s="143" t="s">
        <v>141</v>
      </c>
      <c r="AU128" s="143" t="s">
        <v>82</v>
      </c>
      <c r="AY128" s="17" t="s">
        <v>139</v>
      </c>
      <c r="BE128" s="144">
        <f t="shared" si="4"/>
        <v>0</v>
      </c>
      <c r="BF128" s="144">
        <f t="shared" si="5"/>
        <v>0</v>
      </c>
      <c r="BG128" s="144">
        <f t="shared" si="6"/>
        <v>0</v>
      </c>
      <c r="BH128" s="144">
        <f t="shared" si="7"/>
        <v>0</v>
      </c>
      <c r="BI128" s="144">
        <f t="shared" si="8"/>
        <v>0</v>
      </c>
      <c r="BJ128" s="17" t="s">
        <v>82</v>
      </c>
      <c r="BK128" s="144">
        <f t="shared" si="9"/>
        <v>0</v>
      </c>
      <c r="BL128" s="17" t="s">
        <v>230</v>
      </c>
      <c r="BM128" s="143" t="s">
        <v>204</v>
      </c>
    </row>
    <row r="129" spans="2:65" s="1" customFormat="1" ht="16.5" customHeight="1">
      <c r="B129" s="32"/>
      <c r="C129" s="132" t="s">
        <v>74</v>
      </c>
      <c r="D129" s="132" t="s">
        <v>141</v>
      </c>
      <c r="E129" s="133" t="s">
        <v>1523</v>
      </c>
      <c r="F129" s="134" t="s">
        <v>1524</v>
      </c>
      <c r="G129" s="135" t="s">
        <v>207</v>
      </c>
      <c r="H129" s="136">
        <v>0.104</v>
      </c>
      <c r="I129" s="137"/>
      <c r="J129" s="138">
        <f t="shared" si="0"/>
        <v>0</v>
      </c>
      <c r="K129" s="134" t="s">
        <v>1330</v>
      </c>
      <c r="L129" s="32"/>
      <c r="M129" s="139" t="s">
        <v>1</v>
      </c>
      <c r="N129" s="140" t="s">
        <v>39</v>
      </c>
      <c r="P129" s="141">
        <f t="shared" si="1"/>
        <v>0</v>
      </c>
      <c r="Q129" s="141">
        <v>0</v>
      </c>
      <c r="R129" s="141">
        <f t="shared" si="2"/>
        <v>0</v>
      </c>
      <c r="S129" s="141">
        <v>0</v>
      </c>
      <c r="T129" s="142">
        <f t="shared" si="3"/>
        <v>0</v>
      </c>
      <c r="AR129" s="143" t="s">
        <v>230</v>
      </c>
      <c r="AT129" s="143" t="s">
        <v>141</v>
      </c>
      <c r="AU129" s="143" t="s">
        <v>82</v>
      </c>
      <c r="AY129" s="17" t="s">
        <v>139</v>
      </c>
      <c r="BE129" s="144">
        <f t="shared" si="4"/>
        <v>0</v>
      </c>
      <c r="BF129" s="144">
        <f t="shared" si="5"/>
        <v>0</v>
      </c>
      <c r="BG129" s="144">
        <f t="shared" si="6"/>
        <v>0</v>
      </c>
      <c r="BH129" s="144">
        <f t="shared" si="7"/>
        <v>0</v>
      </c>
      <c r="BI129" s="144">
        <f t="shared" si="8"/>
        <v>0</v>
      </c>
      <c r="BJ129" s="17" t="s">
        <v>82</v>
      </c>
      <c r="BK129" s="144">
        <f t="shared" si="9"/>
        <v>0</v>
      </c>
      <c r="BL129" s="17" t="s">
        <v>230</v>
      </c>
      <c r="BM129" s="143" t="s">
        <v>217</v>
      </c>
    </row>
    <row r="130" spans="2:65" s="11" customFormat="1" ht="25.9" customHeight="1">
      <c r="B130" s="120"/>
      <c r="D130" s="121" t="s">
        <v>73</v>
      </c>
      <c r="E130" s="122" t="s">
        <v>1525</v>
      </c>
      <c r="F130" s="122" t="s">
        <v>1526</v>
      </c>
      <c r="I130" s="123"/>
      <c r="J130" s="124">
        <f>BK130</f>
        <v>0</v>
      </c>
      <c r="L130" s="120"/>
      <c r="M130" s="125"/>
      <c r="P130" s="126">
        <f>SUM(P131:P137)</f>
        <v>0</v>
      </c>
      <c r="R130" s="126">
        <f>SUM(R131:R137)</f>
        <v>0</v>
      </c>
      <c r="T130" s="127">
        <f>SUM(T131:T137)</f>
        <v>0</v>
      </c>
      <c r="AR130" s="121" t="s">
        <v>84</v>
      </c>
      <c r="AT130" s="128" t="s">
        <v>73</v>
      </c>
      <c r="AU130" s="128" t="s">
        <v>74</v>
      </c>
      <c r="AY130" s="121" t="s">
        <v>139</v>
      </c>
      <c r="BK130" s="129">
        <f>SUM(BK131:BK137)</f>
        <v>0</v>
      </c>
    </row>
    <row r="131" spans="2:65" s="1" customFormat="1" ht="16.5" customHeight="1">
      <c r="B131" s="32"/>
      <c r="C131" s="132" t="s">
        <v>74</v>
      </c>
      <c r="D131" s="132" t="s">
        <v>141</v>
      </c>
      <c r="E131" s="133" t="s">
        <v>1527</v>
      </c>
      <c r="F131" s="134" t="s">
        <v>1528</v>
      </c>
      <c r="G131" s="135" t="s">
        <v>253</v>
      </c>
      <c r="H131" s="136">
        <v>2</v>
      </c>
      <c r="I131" s="137"/>
      <c r="J131" s="138">
        <f>ROUND(I131*H131,2)</f>
        <v>0</v>
      </c>
      <c r="K131" s="134" t="s">
        <v>1330</v>
      </c>
      <c r="L131" s="32"/>
      <c r="M131" s="139" t="s">
        <v>1</v>
      </c>
      <c r="N131" s="140" t="s">
        <v>39</v>
      </c>
      <c r="P131" s="141">
        <f>O131*H131</f>
        <v>0</v>
      </c>
      <c r="Q131" s="141">
        <v>0</v>
      </c>
      <c r="R131" s="141">
        <f>Q131*H131</f>
        <v>0</v>
      </c>
      <c r="S131" s="141">
        <v>0</v>
      </c>
      <c r="T131" s="142">
        <f>S131*H131</f>
        <v>0</v>
      </c>
      <c r="AR131" s="143" t="s">
        <v>230</v>
      </c>
      <c r="AT131" s="143" t="s">
        <v>141</v>
      </c>
      <c r="AU131" s="143" t="s">
        <v>82</v>
      </c>
      <c r="AY131" s="17" t="s">
        <v>139</v>
      </c>
      <c r="BE131" s="144">
        <f>IF(N131="základní",J131,0)</f>
        <v>0</v>
      </c>
      <c r="BF131" s="144">
        <f>IF(N131="snížená",J131,0)</f>
        <v>0</v>
      </c>
      <c r="BG131" s="144">
        <f>IF(N131="zákl. přenesená",J131,0)</f>
        <v>0</v>
      </c>
      <c r="BH131" s="144">
        <f>IF(N131="sníž. přenesená",J131,0)</f>
        <v>0</v>
      </c>
      <c r="BI131" s="144">
        <f>IF(N131="nulová",J131,0)</f>
        <v>0</v>
      </c>
      <c r="BJ131" s="17" t="s">
        <v>82</v>
      </c>
      <c r="BK131" s="144">
        <f>ROUND(I131*H131,2)</f>
        <v>0</v>
      </c>
      <c r="BL131" s="17" t="s">
        <v>230</v>
      </c>
      <c r="BM131" s="143" t="s">
        <v>230</v>
      </c>
    </row>
    <row r="132" spans="2:65" s="1" customFormat="1" ht="16.5" customHeight="1">
      <c r="B132" s="32"/>
      <c r="C132" s="132" t="s">
        <v>74</v>
      </c>
      <c r="D132" s="132" t="s">
        <v>141</v>
      </c>
      <c r="E132" s="133" t="s">
        <v>1529</v>
      </c>
      <c r="F132" s="134" t="s">
        <v>1530</v>
      </c>
      <c r="G132" s="135" t="s">
        <v>253</v>
      </c>
      <c r="H132" s="136">
        <v>2</v>
      </c>
      <c r="I132" s="137"/>
      <c r="J132" s="138">
        <f>ROUND(I132*H132,2)</f>
        <v>0</v>
      </c>
      <c r="K132" s="134" t="s">
        <v>1330</v>
      </c>
      <c r="L132" s="32"/>
      <c r="M132" s="139" t="s">
        <v>1</v>
      </c>
      <c r="N132" s="140" t="s">
        <v>39</v>
      </c>
      <c r="P132" s="141">
        <f>O132*H132</f>
        <v>0</v>
      </c>
      <c r="Q132" s="141">
        <v>0</v>
      </c>
      <c r="R132" s="141">
        <f>Q132*H132</f>
        <v>0</v>
      </c>
      <c r="S132" s="141">
        <v>0</v>
      </c>
      <c r="T132" s="142">
        <f>S132*H132</f>
        <v>0</v>
      </c>
      <c r="AR132" s="143" t="s">
        <v>230</v>
      </c>
      <c r="AT132" s="143" t="s">
        <v>141</v>
      </c>
      <c r="AU132" s="143" t="s">
        <v>82</v>
      </c>
      <c r="AY132" s="17" t="s">
        <v>139</v>
      </c>
      <c r="BE132" s="144">
        <f>IF(N132="základní",J132,0)</f>
        <v>0</v>
      </c>
      <c r="BF132" s="144">
        <f>IF(N132="snížená",J132,0)</f>
        <v>0</v>
      </c>
      <c r="BG132" s="144">
        <f>IF(N132="zákl. přenesená",J132,0)</f>
        <v>0</v>
      </c>
      <c r="BH132" s="144">
        <f>IF(N132="sníž. přenesená",J132,0)</f>
        <v>0</v>
      </c>
      <c r="BI132" s="144">
        <f>IF(N132="nulová",J132,0)</f>
        <v>0</v>
      </c>
      <c r="BJ132" s="17" t="s">
        <v>82</v>
      </c>
      <c r="BK132" s="144">
        <f>ROUND(I132*H132,2)</f>
        <v>0</v>
      </c>
      <c r="BL132" s="17" t="s">
        <v>230</v>
      </c>
      <c r="BM132" s="143" t="s">
        <v>243</v>
      </c>
    </row>
    <row r="133" spans="2:65" s="1" customFormat="1" ht="16.5" customHeight="1">
      <c r="B133" s="32"/>
      <c r="C133" s="132" t="s">
        <v>74</v>
      </c>
      <c r="D133" s="132" t="s">
        <v>141</v>
      </c>
      <c r="E133" s="133" t="s">
        <v>1531</v>
      </c>
      <c r="F133" s="134" t="s">
        <v>1532</v>
      </c>
      <c r="G133" s="135" t="s">
        <v>253</v>
      </c>
      <c r="H133" s="136">
        <v>2</v>
      </c>
      <c r="I133" s="137"/>
      <c r="J133" s="138">
        <f>ROUND(I133*H133,2)</f>
        <v>0</v>
      </c>
      <c r="K133" s="134" t="s">
        <v>1330</v>
      </c>
      <c r="L133" s="32"/>
      <c r="M133" s="139" t="s">
        <v>1</v>
      </c>
      <c r="N133" s="140" t="s">
        <v>39</v>
      </c>
      <c r="P133" s="141">
        <f>O133*H133</f>
        <v>0</v>
      </c>
      <c r="Q133" s="141">
        <v>0</v>
      </c>
      <c r="R133" s="141">
        <f>Q133*H133</f>
        <v>0</v>
      </c>
      <c r="S133" s="141">
        <v>0</v>
      </c>
      <c r="T133" s="142">
        <f>S133*H133</f>
        <v>0</v>
      </c>
      <c r="AR133" s="143" t="s">
        <v>230</v>
      </c>
      <c r="AT133" s="143" t="s">
        <v>141</v>
      </c>
      <c r="AU133" s="143" t="s">
        <v>82</v>
      </c>
      <c r="AY133" s="17" t="s">
        <v>139</v>
      </c>
      <c r="BE133" s="144">
        <f>IF(N133="základní",J133,0)</f>
        <v>0</v>
      </c>
      <c r="BF133" s="144">
        <f>IF(N133="snížená",J133,0)</f>
        <v>0</v>
      </c>
      <c r="BG133" s="144">
        <f>IF(N133="zákl. přenesená",J133,0)</f>
        <v>0</v>
      </c>
      <c r="BH133" s="144">
        <f>IF(N133="sníž. přenesená",J133,0)</f>
        <v>0</v>
      </c>
      <c r="BI133" s="144">
        <f>IF(N133="nulová",J133,0)</f>
        <v>0</v>
      </c>
      <c r="BJ133" s="17" t="s">
        <v>82</v>
      </c>
      <c r="BK133" s="144">
        <f>ROUND(I133*H133,2)</f>
        <v>0</v>
      </c>
      <c r="BL133" s="17" t="s">
        <v>230</v>
      </c>
      <c r="BM133" s="143" t="s">
        <v>255</v>
      </c>
    </row>
    <row r="134" spans="2:65" s="1" customFormat="1" ht="16.5" customHeight="1">
      <c r="B134" s="32"/>
      <c r="C134" s="132" t="s">
        <v>74</v>
      </c>
      <c r="D134" s="132" t="s">
        <v>141</v>
      </c>
      <c r="E134" s="133" t="s">
        <v>1533</v>
      </c>
      <c r="F134" s="134" t="s">
        <v>1534</v>
      </c>
      <c r="G134" s="135" t="s">
        <v>253</v>
      </c>
      <c r="H134" s="136">
        <v>2</v>
      </c>
      <c r="I134" s="137"/>
      <c r="J134" s="138">
        <f>ROUND(I134*H134,2)</f>
        <v>0</v>
      </c>
      <c r="K134" s="134" t="s">
        <v>1330</v>
      </c>
      <c r="L134" s="32"/>
      <c r="M134" s="139" t="s">
        <v>1</v>
      </c>
      <c r="N134" s="140" t="s">
        <v>39</v>
      </c>
      <c r="P134" s="141">
        <f>O134*H134</f>
        <v>0</v>
      </c>
      <c r="Q134" s="141">
        <v>0</v>
      </c>
      <c r="R134" s="141">
        <f>Q134*H134</f>
        <v>0</v>
      </c>
      <c r="S134" s="141">
        <v>0</v>
      </c>
      <c r="T134" s="142">
        <f>S134*H134</f>
        <v>0</v>
      </c>
      <c r="AR134" s="143" t="s">
        <v>230</v>
      </c>
      <c r="AT134" s="143" t="s">
        <v>141</v>
      </c>
      <c r="AU134" s="143" t="s">
        <v>82</v>
      </c>
      <c r="AY134" s="17" t="s">
        <v>139</v>
      </c>
      <c r="BE134" s="144">
        <f>IF(N134="základní",J134,0)</f>
        <v>0</v>
      </c>
      <c r="BF134" s="144">
        <f>IF(N134="snížená",J134,0)</f>
        <v>0</v>
      </c>
      <c r="BG134" s="144">
        <f>IF(N134="zákl. přenesená",J134,0)</f>
        <v>0</v>
      </c>
      <c r="BH134" s="144">
        <f>IF(N134="sníž. přenesená",J134,0)</f>
        <v>0</v>
      </c>
      <c r="BI134" s="144">
        <f>IF(N134="nulová",J134,0)</f>
        <v>0</v>
      </c>
      <c r="BJ134" s="17" t="s">
        <v>82</v>
      </c>
      <c r="BK134" s="144">
        <f>ROUND(I134*H134,2)</f>
        <v>0</v>
      </c>
      <c r="BL134" s="17" t="s">
        <v>230</v>
      </c>
      <c r="BM134" s="143" t="s">
        <v>267</v>
      </c>
    </row>
    <row r="135" spans="2:65" s="1" customFormat="1" ht="16.5" customHeight="1">
      <c r="B135" s="32"/>
      <c r="C135" s="132" t="s">
        <v>74</v>
      </c>
      <c r="D135" s="132" t="s">
        <v>141</v>
      </c>
      <c r="E135" s="133" t="s">
        <v>1535</v>
      </c>
      <c r="F135" s="134" t="s">
        <v>1536</v>
      </c>
      <c r="G135" s="135" t="s">
        <v>274</v>
      </c>
      <c r="H135" s="136">
        <v>2</v>
      </c>
      <c r="I135" s="137"/>
      <c r="J135" s="138">
        <f>ROUND(I135*H135,2)</f>
        <v>0</v>
      </c>
      <c r="K135" s="134" t="s">
        <v>1330</v>
      </c>
      <c r="L135" s="32"/>
      <c r="M135" s="139" t="s">
        <v>1</v>
      </c>
      <c r="N135" s="140" t="s">
        <v>39</v>
      </c>
      <c r="P135" s="141">
        <f>O135*H135</f>
        <v>0</v>
      </c>
      <c r="Q135" s="141">
        <v>0</v>
      </c>
      <c r="R135" s="141">
        <f>Q135*H135</f>
        <v>0</v>
      </c>
      <c r="S135" s="141">
        <v>0</v>
      </c>
      <c r="T135" s="142">
        <f>S135*H135</f>
        <v>0</v>
      </c>
      <c r="AR135" s="143" t="s">
        <v>230</v>
      </c>
      <c r="AT135" s="143" t="s">
        <v>141</v>
      </c>
      <c r="AU135" s="143" t="s">
        <v>82</v>
      </c>
      <c r="AY135" s="17" t="s">
        <v>139</v>
      </c>
      <c r="BE135" s="144">
        <f>IF(N135="základní",J135,0)</f>
        <v>0</v>
      </c>
      <c r="BF135" s="144">
        <f>IF(N135="snížená",J135,0)</f>
        <v>0</v>
      </c>
      <c r="BG135" s="144">
        <f>IF(N135="zákl. přenesená",J135,0)</f>
        <v>0</v>
      </c>
      <c r="BH135" s="144">
        <f>IF(N135="sníž. přenesená",J135,0)</f>
        <v>0</v>
      </c>
      <c r="BI135" s="144">
        <f>IF(N135="nulová",J135,0)</f>
        <v>0</v>
      </c>
      <c r="BJ135" s="17" t="s">
        <v>82</v>
      </c>
      <c r="BK135" s="144">
        <f>ROUND(I135*H135,2)</f>
        <v>0</v>
      </c>
      <c r="BL135" s="17" t="s">
        <v>230</v>
      </c>
      <c r="BM135" s="143" t="s">
        <v>276</v>
      </c>
    </row>
    <row r="136" spans="2:65" s="1" customFormat="1" ht="19.5">
      <c r="B136" s="32"/>
      <c r="D136" s="146" t="s">
        <v>494</v>
      </c>
      <c r="F136" s="183" t="s">
        <v>1537</v>
      </c>
      <c r="I136" s="184"/>
      <c r="L136" s="32"/>
      <c r="M136" s="185"/>
      <c r="T136" s="56"/>
      <c r="AT136" s="17" t="s">
        <v>494</v>
      </c>
      <c r="AU136" s="17" t="s">
        <v>82</v>
      </c>
    </row>
    <row r="137" spans="2:65" s="1" customFormat="1" ht="16.5" customHeight="1">
      <c r="B137" s="32"/>
      <c r="C137" s="132" t="s">
        <v>74</v>
      </c>
      <c r="D137" s="132" t="s">
        <v>141</v>
      </c>
      <c r="E137" s="133" t="s">
        <v>1538</v>
      </c>
      <c r="F137" s="134" t="s">
        <v>1539</v>
      </c>
      <c r="G137" s="135" t="s">
        <v>207</v>
      </c>
      <c r="H137" s="136">
        <v>5.0000000000000001E-3</v>
      </c>
      <c r="I137" s="137"/>
      <c r="J137" s="138">
        <f>ROUND(I137*H137,2)</f>
        <v>0</v>
      </c>
      <c r="K137" s="134" t="s">
        <v>1330</v>
      </c>
      <c r="L137" s="32"/>
      <c r="M137" s="139" t="s">
        <v>1</v>
      </c>
      <c r="N137" s="140" t="s">
        <v>39</v>
      </c>
      <c r="P137" s="141">
        <f>O137*H137</f>
        <v>0</v>
      </c>
      <c r="Q137" s="141">
        <v>0</v>
      </c>
      <c r="R137" s="141">
        <f>Q137*H137</f>
        <v>0</v>
      </c>
      <c r="S137" s="141">
        <v>0</v>
      </c>
      <c r="T137" s="142">
        <f>S137*H137</f>
        <v>0</v>
      </c>
      <c r="AR137" s="143" t="s">
        <v>230</v>
      </c>
      <c r="AT137" s="143" t="s">
        <v>141</v>
      </c>
      <c r="AU137" s="143" t="s">
        <v>82</v>
      </c>
      <c r="AY137" s="17" t="s">
        <v>139</v>
      </c>
      <c r="BE137" s="144">
        <f>IF(N137="základní",J137,0)</f>
        <v>0</v>
      </c>
      <c r="BF137" s="144">
        <f>IF(N137="snížená",J137,0)</f>
        <v>0</v>
      </c>
      <c r="BG137" s="144">
        <f>IF(N137="zákl. přenesená",J137,0)</f>
        <v>0</v>
      </c>
      <c r="BH137" s="144">
        <f>IF(N137="sníž. přenesená",J137,0)</f>
        <v>0</v>
      </c>
      <c r="BI137" s="144">
        <f>IF(N137="nulová",J137,0)</f>
        <v>0</v>
      </c>
      <c r="BJ137" s="17" t="s">
        <v>82</v>
      </c>
      <c r="BK137" s="144">
        <f>ROUND(I137*H137,2)</f>
        <v>0</v>
      </c>
      <c r="BL137" s="17" t="s">
        <v>230</v>
      </c>
      <c r="BM137" s="143" t="s">
        <v>284</v>
      </c>
    </row>
    <row r="138" spans="2:65" s="11" customFormat="1" ht="25.9" customHeight="1">
      <c r="B138" s="120"/>
      <c r="D138" s="121" t="s">
        <v>73</v>
      </c>
      <c r="E138" s="122" t="s">
        <v>1540</v>
      </c>
      <c r="F138" s="122" t="s">
        <v>1541</v>
      </c>
      <c r="I138" s="123"/>
      <c r="J138" s="124">
        <f>BK138</f>
        <v>0</v>
      </c>
      <c r="L138" s="120"/>
      <c r="M138" s="125"/>
      <c r="P138" s="126">
        <f>SUM(P139:P150)</f>
        <v>0</v>
      </c>
      <c r="R138" s="126">
        <f>SUM(R139:R150)</f>
        <v>0</v>
      </c>
      <c r="T138" s="127">
        <f>SUM(T139:T150)</f>
        <v>0</v>
      </c>
      <c r="AR138" s="121" t="s">
        <v>84</v>
      </c>
      <c r="AT138" s="128" t="s">
        <v>73</v>
      </c>
      <c r="AU138" s="128" t="s">
        <v>74</v>
      </c>
      <c r="AY138" s="121" t="s">
        <v>139</v>
      </c>
      <c r="BK138" s="129">
        <f>SUM(BK139:BK150)</f>
        <v>0</v>
      </c>
    </row>
    <row r="139" spans="2:65" s="1" customFormat="1" ht="24.2" customHeight="1">
      <c r="B139" s="32"/>
      <c r="C139" s="132" t="s">
        <v>74</v>
      </c>
      <c r="D139" s="132" t="s">
        <v>141</v>
      </c>
      <c r="E139" s="133" t="s">
        <v>1542</v>
      </c>
      <c r="F139" s="134" t="s">
        <v>1543</v>
      </c>
      <c r="G139" s="135" t="s">
        <v>253</v>
      </c>
      <c r="H139" s="136">
        <v>4</v>
      </c>
      <c r="I139" s="137"/>
      <c r="J139" s="138">
        <f>ROUND(I139*H139,2)</f>
        <v>0</v>
      </c>
      <c r="K139" s="134" t="s">
        <v>1330</v>
      </c>
      <c r="L139" s="32"/>
      <c r="M139" s="139" t="s">
        <v>1</v>
      </c>
      <c r="N139" s="140" t="s">
        <v>39</v>
      </c>
      <c r="P139" s="141">
        <f>O139*H139</f>
        <v>0</v>
      </c>
      <c r="Q139" s="141">
        <v>0</v>
      </c>
      <c r="R139" s="141">
        <f>Q139*H139</f>
        <v>0</v>
      </c>
      <c r="S139" s="141">
        <v>0</v>
      </c>
      <c r="T139" s="142">
        <f>S139*H139</f>
        <v>0</v>
      </c>
      <c r="AR139" s="143" t="s">
        <v>230</v>
      </c>
      <c r="AT139" s="143" t="s">
        <v>141</v>
      </c>
      <c r="AU139" s="143" t="s">
        <v>82</v>
      </c>
      <c r="AY139" s="17" t="s">
        <v>139</v>
      </c>
      <c r="BE139" s="144">
        <f>IF(N139="základní",J139,0)</f>
        <v>0</v>
      </c>
      <c r="BF139" s="144">
        <f>IF(N139="snížená",J139,0)</f>
        <v>0</v>
      </c>
      <c r="BG139" s="144">
        <f>IF(N139="zákl. přenesená",J139,0)</f>
        <v>0</v>
      </c>
      <c r="BH139" s="144">
        <f>IF(N139="sníž. přenesená",J139,0)</f>
        <v>0</v>
      </c>
      <c r="BI139" s="144">
        <f>IF(N139="nulová",J139,0)</f>
        <v>0</v>
      </c>
      <c r="BJ139" s="17" t="s">
        <v>82</v>
      </c>
      <c r="BK139" s="144">
        <f>ROUND(I139*H139,2)</f>
        <v>0</v>
      </c>
      <c r="BL139" s="17" t="s">
        <v>230</v>
      </c>
      <c r="BM139" s="143" t="s">
        <v>294</v>
      </c>
    </row>
    <row r="140" spans="2:65" s="1" customFormat="1" ht="24.2" customHeight="1">
      <c r="B140" s="32"/>
      <c r="C140" s="132" t="s">
        <v>74</v>
      </c>
      <c r="D140" s="132" t="s">
        <v>141</v>
      </c>
      <c r="E140" s="133" t="s">
        <v>1544</v>
      </c>
      <c r="F140" s="134" t="s">
        <v>1545</v>
      </c>
      <c r="G140" s="135" t="s">
        <v>253</v>
      </c>
      <c r="H140" s="136">
        <v>5</v>
      </c>
      <c r="I140" s="137"/>
      <c r="J140" s="138">
        <f>ROUND(I140*H140,2)</f>
        <v>0</v>
      </c>
      <c r="K140" s="134" t="s">
        <v>1330</v>
      </c>
      <c r="L140" s="32"/>
      <c r="M140" s="139" t="s">
        <v>1</v>
      </c>
      <c r="N140" s="140" t="s">
        <v>39</v>
      </c>
      <c r="P140" s="141">
        <f>O140*H140</f>
        <v>0</v>
      </c>
      <c r="Q140" s="141">
        <v>0</v>
      </c>
      <c r="R140" s="141">
        <f>Q140*H140</f>
        <v>0</v>
      </c>
      <c r="S140" s="141">
        <v>0</v>
      </c>
      <c r="T140" s="142">
        <f>S140*H140</f>
        <v>0</v>
      </c>
      <c r="AR140" s="143" t="s">
        <v>230</v>
      </c>
      <c r="AT140" s="143" t="s">
        <v>141</v>
      </c>
      <c r="AU140" s="143" t="s">
        <v>82</v>
      </c>
      <c r="AY140" s="17" t="s">
        <v>139</v>
      </c>
      <c r="BE140" s="144">
        <f>IF(N140="základní",J140,0)</f>
        <v>0</v>
      </c>
      <c r="BF140" s="144">
        <f>IF(N140="snížená",J140,0)</f>
        <v>0</v>
      </c>
      <c r="BG140" s="144">
        <f>IF(N140="zákl. přenesená",J140,0)</f>
        <v>0</v>
      </c>
      <c r="BH140" s="144">
        <f>IF(N140="sníž. přenesená",J140,0)</f>
        <v>0</v>
      </c>
      <c r="BI140" s="144">
        <f>IF(N140="nulová",J140,0)</f>
        <v>0</v>
      </c>
      <c r="BJ140" s="17" t="s">
        <v>82</v>
      </c>
      <c r="BK140" s="144">
        <f>ROUND(I140*H140,2)</f>
        <v>0</v>
      </c>
      <c r="BL140" s="17" t="s">
        <v>230</v>
      </c>
      <c r="BM140" s="143" t="s">
        <v>302</v>
      </c>
    </row>
    <row r="141" spans="2:65" s="1" customFormat="1" ht="16.5" customHeight="1">
      <c r="B141" s="32"/>
      <c r="C141" s="132" t="s">
        <v>74</v>
      </c>
      <c r="D141" s="132" t="s">
        <v>141</v>
      </c>
      <c r="E141" s="133" t="s">
        <v>1546</v>
      </c>
      <c r="F141" s="134" t="s">
        <v>1547</v>
      </c>
      <c r="G141" s="135" t="s">
        <v>253</v>
      </c>
      <c r="H141" s="136">
        <v>9</v>
      </c>
      <c r="I141" s="137"/>
      <c r="J141" s="138">
        <f>ROUND(I141*H141,2)</f>
        <v>0</v>
      </c>
      <c r="K141" s="134" t="s">
        <v>1330</v>
      </c>
      <c r="L141" s="32"/>
      <c r="M141" s="139" t="s">
        <v>1</v>
      </c>
      <c r="N141" s="140" t="s">
        <v>39</v>
      </c>
      <c r="P141" s="141">
        <f>O141*H141</f>
        <v>0</v>
      </c>
      <c r="Q141" s="141">
        <v>0</v>
      </c>
      <c r="R141" s="141">
        <f>Q141*H141</f>
        <v>0</v>
      </c>
      <c r="S141" s="141">
        <v>0</v>
      </c>
      <c r="T141" s="142">
        <f>S141*H141</f>
        <v>0</v>
      </c>
      <c r="AR141" s="143" t="s">
        <v>230</v>
      </c>
      <c r="AT141" s="143" t="s">
        <v>141</v>
      </c>
      <c r="AU141" s="143" t="s">
        <v>82</v>
      </c>
      <c r="AY141" s="17" t="s">
        <v>139</v>
      </c>
      <c r="BE141" s="144">
        <f>IF(N141="základní",J141,0)</f>
        <v>0</v>
      </c>
      <c r="BF141" s="144">
        <f>IF(N141="snížená",J141,0)</f>
        <v>0</v>
      </c>
      <c r="BG141" s="144">
        <f>IF(N141="zákl. přenesená",J141,0)</f>
        <v>0</v>
      </c>
      <c r="BH141" s="144">
        <f>IF(N141="sníž. přenesená",J141,0)</f>
        <v>0</v>
      </c>
      <c r="BI141" s="144">
        <f>IF(N141="nulová",J141,0)</f>
        <v>0</v>
      </c>
      <c r="BJ141" s="17" t="s">
        <v>82</v>
      </c>
      <c r="BK141" s="144">
        <f>ROUND(I141*H141,2)</f>
        <v>0</v>
      </c>
      <c r="BL141" s="17" t="s">
        <v>230</v>
      </c>
      <c r="BM141" s="143" t="s">
        <v>310</v>
      </c>
    </row>
    <row r="142" spans="2:65" s="1" customFormat="1" ht="33" customHeight="1">
      <c r="B142" s="32"/>
      <c r="C142" s="132" t="s">
        <v>74</v>
      </c>
      <c r="D142" s="132" t="s">
        <v>141</v>
      </c>
      <c r="E142" s="133" t="s">
        <v>1548</v>
      </c>
      <c r="F142" s="134" t="s">
        <v>1549</v>
      </c>
      <c r="G142" s="135" t="s">
        <v>253</v>
      </c>
      <c r="H142" s="136">
        <v>9</v>
      </c>
      <c r="I142" s="137"/>
      <c r="J142" s="138">
        <f>ROUND(I142*H142,2)</f>
        <v>0</v>
      </c>
      <c r="K142" s="134" t="s">
        <v>1330</v>
      </c>
      <c r="L142" s="32"/>
      <c r="M142" s="139" t="s">
        <v>1</v>
      </c>
      <c r="N142" s="140" t="s">
        <v>39</v>
      </c>
      <c r="P142" s="141">
        <f>O142*H142</f>
        <v>0</v>
      </c>
      <c r="Q142" s="141">
        <v>0</v>
      </c>
      <c r="R142" s="141">
        <f>Q142*H142</f>
        <v>0</v>
      </c>
      <c r="S142" s="141">
        <v>0</v>
      </c>
      <c r="T142" s="142">
        <f>S142*H142</f>
        <v>0</v>
      </c>
      <c r="AR142" s="143" t="s">
        <v>230</v>
      </c>
      <c r="AT142" s="143" t="s">
        <v>141</v>
      </c>
      <c r="AU142" s="143" t="s">
        <v>82</v>
      </c>
      <c r="AY142" s="17" t="s">
        <v>139</v>
      </c>
      <c r="BE142" s="144">
        <f>IF(N142="základní",J142,0)</f>
        <v>0</v>
      </c>
      <c r="BF142" s="144">
        <f>IF(N142="snížená",J142,0)</f>
        <v>0</v>
      </c>
      <c r="BG142" s="144">
        <f>IF(N142="zákl. přenesená",J142,0)</f>
        <v>0</v>
      </c>
      <c r="BH142" s="144">
        <f>IF(N142="sníž. přenesená",J142,0)</f>
        <v>0</v>
      </c>
      <c r="BI142" s="144">
        <f>IF(N142="nulová",J142,0)</f>
        <v>0</v>
      </c>
      <c r="BJ142" s="17" t="s">
        <v>82</v>
      </c>
      <c r="BK142" s="144">
        <f>ROUND(I142*H142,2)</f>
        <v>0</v>
      </c>
      <c r="BL142" s="17" t="s">
        <v>230</v>
      </c>
      <c r="BM142" s="143" t="s">
        <v>318</v>
      </c>
    </row>
    <row r="143" spans="2:65" s="1" customFormat="1" ht="19.5">
      <c r="B143" s="32"/>
      <c r="D143" s="146" t="s">
        <v>494</v>
      </c>
      <c r="F143" s="183" t="s">
        <v>1550</v>
      </c>
      <c r="I143" s="184"/>
      <c r="L143" s="32"/>
      <c r="M143" s="185"/>
      <c r="T143" s="56"/>
      <c r="AT143" s="17" t="s">
        <v>494</v>
      </c>
      <c r="AU143" s="17" t="s">
        <v>82</v>
      </c>
    </row>
    <row r="144" spans="2:65" s="1" customFormat="1" ht="16.5" customHeight="1">
      <c r="B144" s="32"/>
      <c r="C144" s="132" t="s">
        <v>74</v>
      </c>
      <c r="D144" s="132" t="s">
        <v>141</v>
      </c>
      <c r="E144" s="133" t="s">
        <v>1551</v>
      </c>
      <c r="F144" s="134" t="s">
        <v>1552</v>
      </c>
      <c r="G144" s="135" t="s">
        <v>253</v>
      </c>
      <c r="H144" s="136">
        <v>18</v>
      </c>
      <c r="I144" s="137"/>
      <c r="J144" s="138">
        <f>ROUND(I144*H144,2)</f>
        <v>0</v>
      </c>
      <c r="K144" s="134" t="s">
        <v>1342</v>
      </c>
      <c r="L144" s="32"/>
      <c r="M144" s="139" t="s">
        <v>1</v>
      </c>
      <c r="N144" s="140" t="s">
        <v>39</v>
      </c>
      <c r="P144" s="141">
        <f>O144*H144</f>
        <v>0</v>
      </c>
      <c r="Q144" s="141">
        <v>0</v>
      </c>
      <c r="R144" s="141">
        <f>Q144*H144</f>
        <v>0</v>
      </c>
      <c r="S144" s="141">
        <v>0</v>
      </c>
      <c r="T144" s="142">
        <f>S144*H144</f>
        <v>0</v>
      </c>
      <c r="AR144" s="143" t="s">
        <v>230</v>
      </c>
      <c r="AT144" s="143" t="s">
        <v>141</v>
      </c>
      <c r="AU144" s="143" t="s">
        <v>82</v>
      </c>
      <c r="AY144" s="17" t="s">
        <v>139</v>
      </c>
      <c r="BE144" s="144">
        <f>IF(N144="základní",J144,0)</f>
        <v>0</v>
      </c>
      <c r="BF144" s="144">
        <f>IF(N144="snížená",J144,0)</f>
        <v>0</v>
      </c>
      <c r="BG144" s="144">
        <f>IF(N144="zákl. přenesená",J144,0)</f>
        <v>0</v>
      </c>
      <c r="BH144" s="144">
        <f>IF(N144="sníž. přenesená",J144,0)</f>
        <v>0</v>
      </c>
      <c r="BI144" s="144">
        <f>IF(N144="nulová",J144,0)</f>
        <v>0</v>
      </c>
      <c r="BJ144" s="17" t="s">
        <v>82</v>
      </c>
      <c r="BK144" s="144">
        <f>ROUND(I144*H144,2)</f>
        <v>0</v>
      </c>
      <c r="BL144" s="17" t="s">
        <v>230</v>
      </c>
      <c r="BM144" s="143" t="s">
        <v>328</v>
      </c>
    </row>
    <row r="145" spans="2:65" s="1" customFormat="1" ht="19.5">
      <c r="B145" s="32"/>
      <c r="D145" s="146" t="s">
        <v>494</v>
      </c>
      <c r="F145" s="183" t="s">
        <v>1550</v>
      </c>
      <c r="I145" s="184"/>
      <c r="L145" s="32"/>
      <c r="M145" s="185"/>
      <c r="T145" s="56"/>
      <c r="AT145" s="17" t="s">
        <v>494</v>
      </c>
      <c r="AU145" s="17" t="s">
        <v>82</v>
      </c>
    </row>
    <row r="146" spans="2:65" s="1" customFormat="1" ht="16.5" customHeight="1">
      <c r="B146" s="32"/>
      <c r="C146" s="132" t="s">
        <v>74</v>
      </c>
      <c r="D146" s="132" t="s">
        <v>141</v>
      </c>
      <c r="E146" s="133" t="s">
        <v>1553</v>
      </c>
      <c r="F146" s="134" t="s">
        <v>1554</v>
      </c>
      <c r="G146" s="135" t="s">
        <v>253</v>
      </c>
      <c r="H146" s="136">
        <v>18</v>
      </c>
      <c r="I146" s="137"/>
      <c r="J146" s="138">
        <f>ROUND(I146*H146,2)</f>
        <v>0</v>
      </c>
      <c r="K146" s="134" t="s">
        <v>1330</v>
      </c>
      <c r="L146" s="32"/>
      <c r="M146" s="139" t="s">
        <v>1</v>
      </c>
      <c r="N146" s="140" t="s">
        <v>39</v>
      </c>
      <c r="P146" s="141">
        <f>O146*H146</f>
        <v>0</v>
      </c>
      <c r="Q146" s="141">
        <v>0</v>
      </c>
      <c r="R146" s="141">
        <f>Q146*H146</f>
        <v>0</v>
      </c>
      <c r="S146" s="141">
        <v>0</v>
      </c>
      <c r="T146" s="142">
        <f>S146*H146</f>
        <v>0</v>
      </c>
      <c r="AR146" s="143" t="s">
        <v>230</v>
      </c>
      <c r="AT146" s="143" t="s">
        <v>141</v>
      </c>
      <c r="AU146" s="143" t="s">
        <v>82</v>
      </c>
      <c r="AY146" s="17" t="s">
        <v>139</v>
      </c>
      <c r="BE146" s="144">
        <f>IF(N146="základní",J146,0)</f>
        <v>0</v>
      </c>
      <c r="BF146" s="144">
        <f>IF(N146="snížená",J146,0)</f>
        <v>0</v>
      </c>
      <c r="BG146" s="144">
        <f>IF(N146="zákl. přenesená",J146,0)</f>
        <v>0</v>
      </c>
      <c r="BH146" s="144">
        <f>IF(N146="sníž. přenesená",J146,0)</f>
        <v>0</v>
      </c>
      <c r="BI146" s="144">
        <f>IF(N146="nulová",J146,0)</f>
        <v>0</v>
      </c>
      <c r="BJ146" s="17" t="s">
        <v>82</v>
      </c>
      <c r="BK146" s="144">
        <f>ROUND(I146*H146,2)</f>
        <v>0</v>
      </c>
      <c r="BL146" s="17" t="s">
        <v>230</v>
      </c>
      <c r="BM146" s="143" t="s">
        <v>345</v>
      </c>
    </row>
    <row r="147" spans="2:65" s="1" customFormat="1" ht="19.5">
      <c r="B147" s="32"/>
      <c r="D147" s="146" t="s">
        <v>494</v>
      </c>
      <c r="F147" s="183" t="s">
        <v>1555</v>
      </c>
      <c r="I147" s="184"/>
      <c r="L147" s="32"/>
      <c r="M147" s="185"/>
      <c r="T147" s="56"/>
      <c r="AT147" s="17" t="s">
        <v>494</v>
      </c>
      <c r="AU147" s="17" t="s">
        <v>82</v>
      </c>
    </row>
    <row r="148" spans="2:65" s="1" customFormat="1" ht="24.2" customHeight="1">
      <c r="B148" s="32"/>
      <c r="C148" s="132" t="s">
        <v>74</v>
      </c>
      <c r="D148" s="132" t="s">
        <v>141</v>
      </c>
      <c r="E148" s="133" t="s">
        <v>1556</v>
      </c>
      <c r="F148" s="134" t="s">
        <v>1557</v>
      </c>
      <c r="G148" s="135" t="s">
        <v>253</v>
      </c>
      <c r="H148" s="136">
        <v>9</v>
      </c>
      <c r="I148" s="137"/>
      <c r="J148" s="138">
        <f>ROUND(I148*H148,2)</f>
        <v>0</v>
      </c>
      <c r="K148" s="134" t="s">
        <v>1342</v>
      </c>
      <c r="L148" s="32"/>
      <c r="M148" s="139" t="s">
        <v>1</v>
      </c>
      <c r="N148" s="140" t="s">
        <v>39</v>
      </c>
      <c r="P148" s="141">
        <f>O148*H148</f>
        <v>0</v>
      </c>
      <c r="Q148" s="141">
        <v>0</v>
      </c>
      <c r="R148" s="141">
        <f>Q148*H148</f>
        <v>0</v>
      </c>
      <c r="S148" s="141">
        <v>0</v>
      </c>
      <c r="T148" s="142">
        <f>S148*H148</f>
        <v>0</v>
      </c>
      <c r="AR148" s="143" t="s">
        <v>230</v>
      </c>
      <c r="AT148" s="143" t="s">
        <v>141</v>
      </c>
      <c r="AU148" s="143" t="s">
        <v>82</v>
      </c>
      <c r="AY148" s="17" t="s">
        <v>139</v>
      </c>
      <c r="BE148" s="144">
        <f>IF(N148="základní",J148,0)</f>
        <v>0</v>
      </c>
      <c r="BF148" s="144">
        <f>IF(N148="snížená",J148,0)</f>
        <v>0</v>
      </c>
      <c r="BG148" s="144">
        <f>IF(N148="zákl. přenesená",J148,0)</f>
        <v>0</v>
      </c>
      <c r="BH148" s="144">
        <f>IF(N148="sníž. přenesená",J148,0)</f>
        <v>0</v>
      </c>
      <c r="BI148" s="144">
        <f>IF(N148="nulová",J148,0)</f>
        <v>0</v>
      </c>
      <c r="BJ148" s="17" t="s">
        <v>82</v>
      </c>
      <c r="BK148" s="144">
        <f>ROUND(I148*H148,2)</f>
        <v>0</v>
      </c>
      <c r="BL148" s="17" t="s">
        <v>230</v>
      </c>
      <c r="BM148" s="143" t="s">
        <v>358</v>
      </c>
    </row>
    <row r="149" spans="2:65" s="1" customFormat="1" ht="19.5">
      <c r="B149" s="32"/>
      <c r="D149" s="146" t="s">
        <v>494</v>
      </c>
      <c r="F149" s="183" t="s">
        <v>1550</v>
      </c>
      <c r="I149" s="184"/>
      <c r="L149" s="32"/>
      <c r="M149" s="185"/>
      <c r="T149" s="56"/>
      <c r="AT149" s="17" t="s">
        <v>494</v>
      </c>
      <c r="AU149" s="17" t="s">
        <v>82</v>
      </c>
    </row>
    <row r="150" spans="2:65" s="1" customFormat="1" ht="16.5" customHeight="1">
      <c r="B150" s="32"/>
      <c r="C150" s="132" t="s">
        <v>74</v>
      </c>
      <c r="D150" s="132" t="s">
        <v>141</v>
      </c>
      <c r="E150" s="133" t="s">
        <v>1558</v>
      </c>
      <c r="F150" s="134" t="s">
        <v>1559</v>
      </c>
      <c r="G150" s="135" t="s">
        <v>207</v>
      </c>
      <c r="H150" s="136">
        <v>0.20899999999999999</v>
      </c>
      <c r="I150" s="137"/>
      <c r="J150" s="138">
        <f>ROUND(I150*H150,2)</f>
        <v>0</v>
      </c>
      <c r="K150" s="134" t="s">
        <v>1330</v>
      </c>
      <c r="L150" s="32"/>
      <c r="M150" s="139" t="s">
        <v>1</v>
      </c>
      <c r="N150" s="140" t="s">
        <v>39</v>
      </c>
      <c r="P150" s="141">
        <f>O150*H150</f>
        <v>0</v>
      </c>
      <c r="Q150" s="141">
        <v>0</v>
      </c>
      <c r="R150" s="141">
        <f>Q150*H150</f>
        <v>0</v>
      </c>
      <c r="S150" s="141">
        <v>0</v>
      </c>
      <c r="T150" s="142">
        <f>S150*H150</f>
        <v>0</v>
      </c>
      <c r="AR150" s="143" t="s">
        <v>230</v>
      </c>
      <c r="AT150" s="143" t="s">
        <v>141</v>
      </c>
      <c r="AU150" s="143" t="s">
        <v>82</v>
      </c>
      <c r="AY150" s="17" t="s">
        <v>139</v>
      </c>
      <c r="BE150" s="144">
        <f>IF(N150="základní",J150,0)</f>
        <v>0</v>
      </c>
      <c r="BF150" s="144">
        <f>IF(N150="snížená",J150,0)</f>
        <v>0</v>
      </c>
      <c r="BG150" s="144">
        <f>IF(N150="zákl. přenesená",J150,0)</f>
        <v>0</v>
      </c>
      <c r="BH150" s="144">
        <f>IF(N150="sníž. přenesená",J150,0)</f>
        <v>0</v>
      </c>
      <c r="BI150" s="144">
        <f>IF(N150="nulová",J150,0)</f>
        <v>0</v>
      </c>
      <c r="BJ150" s="17" t="s">
        <v>82</v>
      </c>
      <c r="BK150" s="144">
        <f>ROUND(I150*H150,2)</f>
        <v>0</v>
      </c>
      <c r="BL150" s="17" t="s">
        <v>230</v>
      </c>
      <c r="BM150" s="143" t="s">
        <v>369</v>
      </c>
    </row>
    <row r="151" spans="2:65" s="11" customFormat="1" ht="25.9" customHeight="1">
      <c r="B151" s="120"/>
      <c r="D151" s="121" t="s">
        <v>73</v>
      </c>
      <c r="E151" s="122" t="s">
        <v>1396</v>
      </c>
      <c r="F151" s="122" t="s">
        <v>1560</v>
      </c>
      <c r="I151" s="123"/>
      <c r="J151" s="124">
        <f>BK151</f>
        <v>0</v>
      </c>
      <c r="L151" s="120"/>
      <c r="M151" s="125"/>
      <c r="P151" s="126">
        <f>SUM(P152:P157)</f>
        <v>0</v>
      </c>
      <c r="R151" s="126">
        <f>SUM(R152:R157)</f>
        <v>0</v>
      </c>
      <c r="T151" s="127">
        <f>SUM(T152:T157)</f>
        <v>0</v>
      </c>
      <c r="AR151" s="121" t="s">
        <v>84</v>
      </c>
      <c r="AT151" s="128" t="s">
        <v>73</v>
      </c>
      <c r="AU151" s="128" t="s">
        <v>74</v>
      </c>
      <c r="AY151" s="121" t="s">
        <v>139</v>
      </c>
      <c r="BK151" s="129">
        <f>SUM(BK152:BK157)</f>
        <v>0</v>
      </c>
    </row>
    <row r="152" spans="2:65" s="1" customFormat="1" ht="21.75" customHeight="1">
      <c r="B152" s="32"/>
      <c r="C152" s="132" t="s">
        <v>74</v>
      </c>
      <c r="D152" s="132" t="s">
        <v>141</v>
      </c>
      <c r="E152" s="133" t="s">
        <v>1561</v>
      </c>
      <c r="F152" s="134" t="s">
        <v>1562</v>
      </c>
      <c r="G152" s="135" t="s">
        <v>159</v>
      </c>
      <c r="H152" s="136">
        <v>93</v>
      </c>
      <c r="I152" s="137"/>
      <c r="J152" s="138">
        <f>ROUND(I152*H152,2)</f>
        <v>0</v>
      </c>
      <c r="K152" s="134" t="s">
        <v>1330</v>
      </c>
      <c r="L152" s="32"/>
      <c r="M152" s="139" t="s">
        <v>1</v>
      </c>
      <c r="N152" s="140" t="s">
        <v>39</v>
      </c>
      <c r="P152" s="141">
        <f>O152*H152</f>
        <v>0</v>
      </c>
      <c r="Q152" s="141">
        <v>0</v>
      </c>
      <c r="R152" s="141">
        <f>Q152*H152</f>
        <v>0</v>
      </c>
      <c r="S152" s="141">
        <v>0</v>
      </c>
      <c r="T152" s="142">
        <f>S152*H152</f>
        <v>0</v>
      </c>
      <c r="AR152" s="143" t="s">
        <v>230</v>
      </c>
      <c r="AT152" s="143" t="s">
        <v>141</v>
      </c>
      <c r="AU152" s="143" t="s">
        <v>82</v>
      </c>
      <c r="AY152" s="17" t="s">
        <v>139</v>
      </c>
      <c r="BE152" s="144">
        <f>IF(N152="základní",J152,0)</f>
        <v>0</v>
      </c>
      <c r="BF152" s="144">
        <f>IF(N152="snížená",J152,0)</f>
        <v>0</v>
      </c>
      <c r="BG152" s="144">
        <f>IF(N152="zákl. přenesená",J152,0)</f>
        <v>0</v>
      </c>
      <c r="BH152" s="144">
        <f>IF(N152="sníž. přenesená",J152,0)</f>
        <v>0</v>
      </c>
      <c r="BI152" s="144">
        <f>IF(N152="nulová",J152,0)</f>
        <v>0</v>
      </c>
      <c r="BJ152" s="17" t="s">
        <v>82</v>
      </c>
      <c r="BK152" s="144">
        <f>ROUND(I152*H152,2)</f>
        <v>0</v>
      </c>
      <c r="BL152" s="17" t="s">
        <v>230</v>
      </c>
      <c r="BM152" s="143" t="s">
        <v>381</v>
      </c>
    </row>
    <row r="153" spans="2:65" s="1" customFormat="1" ht="19.5">
      <c r="B153" s="32"/>
      <c r="D153" s="146" t="s">
        <v>494</v>
      </c>
      <c r="F153" s="183" t="s">
        <v>1563</v>
      </c>
      <c r="I153" s="184"/>
      <c r="L153" s="32"/>
      <c r="M153" s="185"/>
      <c r="T153" s="56"/>
      <c r="AT153" s="17" t="s">
        <v>494</v>
      </c>
      <c r="AU153" s="17" t="s">
        <v>82</v>
      </c>
    </row>
    <row r="154" spans="2:65" s="1" customFormat="1" ht="16.5" customHeight="1">
      <c r="B154" s="32"/>
      <c r="C154" s="132" t="s">
        <v>74</v>
      </c>
      <c r="D154" s="132" t="s">
        <v>141</v>
      </c>
      <c r="E154" s="133" t="s">
        <v>1564</v>
      </c>
      <c r="F154" s="134" t="s">
        <v>1565</v>
      </c>
      <c r="G154" s="135" t="s">
        <v>159</v>
      </c>
      <c r="H154" s="136">
        <v>45</v>
      </c>
      <c r="I154" s="137"/>
      <c r="J154" s="138">
        <f>ROUND(I154*H154,2)</f>
        <v>0</v>
      </c>
      <c r="K154" s="134" t="s">
        <v>1330</v>
      </c>
      <c r="L154" s="32"/>
      <c r="M154" s="139" t="s">
        <v>1</v>
      </c>
      <c r="N154" s="140" t="s">
        <v>39</v>
      </c>
      <c r="P154" s="141">
        <f>O154*H154</f>
        <v>0</v>
      </c>
      <c r="Q154" s="141">
        <v>0</v>
      </c>
      <c r="R154" s="141">
        <f>Q154*H154</f>
        <v>0</v>
      </c>
      <c r="S154" s="141">
        <v>0</v>
      </c>
      <c r="T154" s="142">
        <f>S154*H154</f>
        <v>0</v>
      </c>
      <c r="AR154" s="143" t="s">
        <v>230</v>
      </c>
      <c r="AT154" s="143" t="s">
        <v>141</v>
      </c>
      <c r="AU154" s="143" t="s">
        <v>82</v>
      </c>
      <c r="AY154" s="17" t="s">
        <v>139</v>
      </c>
      <c r="BE154" s="144">
        <f>IF(N154="základní",J154,0)</f>
        <v>0</v>
      </c>
      <c r="BF154" s="144">
        <f>IF(N154="snížená",J154,0)</f>
        <v>0</v>
      </c>
      <c r="BG154" s="144">
        <f>IF(N154="zákl. přenesená",J154,0)</f>
        <v>0</v>
      </c>
      <c r="BH154" s="144">
        <f>IF(N154="sníž. přenesená",J154,0)</f>
        <v>0</v>
      </c>
      <c r="BI154" s="144">
        <f>IF(N154="nulová",J154,0)</f>
        <v>0</v>
      </c>
      <c r="BJ154" s="17" t="s">
        <v>82</v>
      </c>
      <c r="BK154" s="144">
        <f>ROUND(I154*H154,2)</f>
        <v>0</v>
      </c>
      <c r="BL154" s="17" t="s">
        <v>230</v>
      </c>
      <c r="BM154" s="143" t="s">
        <v>391</v>
      </c>
    </row>
    <row r="155" spans="2:65" s="1" customFormat="1" ht="16.5" customHeight="1">
      <c r="B155" s="32"/>
      <c r="C155" s="132" t="s">
        <v>74</v>
      </c>
      <c r="D155" s="132" t="s">
        <v>141</v>
      </c>
      <c r="E155" s="133" t="s">
        <v>1566</v>
      </c>
      <c r="F155" s="134" t="s">
        <v>1567</v>
      </c>
      <c r="G155" s="135" t="s">
        <v>159</v>
      </c>
      <c r="H155" s="136">
        <v>12</v>
      </c>
      <c r="I155" s="137"/>
      <c r="J155" s="138">
        <f>ROUND(I155*H155,2)</f>
        <v>0</v>
      </c>
      <c r="K155" s="134" t="s">
        <v>1330</v>
      </c>
      <c r="L155" s="32"/>
      <c r="M155" s="139" t="s">
        <v>1</v>
      </c>
      <c r="N155" s="140" t="s">
        <v>39</v>
      </c>
      <c r="P155" s="141">
        <f>O155*H155</f>
        <v>0</v>
      </c>
      <c r="Q155" s="141">
        <v>0</v>
      </c>
      <c r="R155" s="141">
        <f>Q155*H155</f>
        <v>0</v>
      </c>
      <c r="S155" s="141">
        <v>0</v>
      </c>
      <c r="T155" s="142">
        <f>S155*H155</f>
        <v>0</v>
      </c>
      <c r="AR155" s="143" t="s">
        <v>230</v>
      </c>
      <c r="AT155" s="143" t="s">
        <v>141</v>
      </c>
      <c r="AU155" s="143" t="s">
        <v>82</v>
      </c>
      <c r="AY155" s="17" t="s">
        <v>139</v>
      </c>
      <c r="BE155" s="144">
        <f>IF(N155="základní",J155,0)</f>
        <v>0</v>
      </c>
      <c r="BF155" s="144">
        <f>IF(N155="snížená",J155,0)</f>
        <v>0</v>
      </c>
      <c r="BG155" s="144">
        <f>IF(N155="zákl. přenesená",J155,0)</f>
        <v>0</v>
      </c>
      <c r="BH155" s="144">
        <f>IF(N155="sníž. přenesená",J155,0)</f>
        <v>0</v>
      </c>
      <c r="BI155" s="144">
        <f>IF(N155="nulová",J155,0)</f>
        <v>0</v>
      </c>
      <c r="BJ155" s="17" t="s">
        <v>82</v>
      </c>
      <c r="BK155" s="144">
        <f>ROUND(I155*H155,2)</f>
        <v>0</v>
      </c>
      <c r="BL155" s="17" t="s">
        <v>230</v>
      </c>
      <c r="BM155" s="143" t="s">
        <v>401</v>
      </c>
    </row>
    <row r="156" spans="2:65" s="1" customFormat="1" ht="16.5" customHeight="1">
      <c r="B156" s="32"/>
      <c r="C156" s="132" t="s">
        <v>74</v>
      </c>
      <c r="D156" s="132" t="s">
        <v>141</v>
      </c>
      <c r="E156" s="133" t="s">
        <v>1568</v>
      </c>
      <c r="F156" s="134" t="s">
        <v>1569</v>
      </c>
      <c r="G156" s="135" t="s">
        <v>159</v>
      </c>
      <c r="H156" s="136">
        <v>36</v>
      </c>
      <c r="I156" s="137"/>
      <c r="J156" s="138">
        <f>ROUND(I156*H156,2)</f>
        <v>0</v>
      </c>
      <c r="K156" s="134" t="s">
        <v>1330</v>
      </c>
      <c r="L156" s="32"/>
      <c r="M156" s="139" t="s">
        <v>1</v>
      </c>
      <c r="N156" s="140" t="s">
        <v>39</v>
      </c>
      <c r="P156" s="141">
        <f>O156*H156</f>
        <v>0</v>
      </c>
      <c r="Q156" s="141">
        <v>0</v>
      </c>
      <c r="R156" s="141">
        <f>Q156*H156</f>
        <v>0</v>
      </c>
      <c r="S156" s="141">
        <v>0</v>
      </c>
      <c r="T156" s="142">
        <f>S156*H156</f>
        <v>0</v>
      </c>
      <c r="AR156" s="143" t="s">
        <v>230</v>
      </c>
      <c r="AT156" s="143" t="s">
        <v>141</v>
      </c>
      <c r="AU156" s="143" t="s">
        <v>82</v>
      </c>
      <c r="AY156" s="17" t="s">
        <v>139</v>
      </c>
      <c r="BE156" s="144">
        <f>IF(N156="základní",J156,0)</f>
        <v>0</v>
      </c>
      <c r="BF156" s="144">
        <f>IF(N156="snížená",J156,0)</f>
        <v>0</v>
      </c>
      <c r="BG156" s="144">
        <f>IF(N156="zákl. přenesená",J156,0)</f>
        <v>0</v>
      </c>
      <c r="BH156" s="144">
        <f>IF(N156="sníž. přenesená",J156,0)</f>
        <v>0</v>
      </c>
      <c r="BI156" s="144">
        <f>IF(N156="nulová",J156,0)</f>
        <v>0</v>
      </c>
      <c r="BJ156" s="17" t="s">
        <v>82</v>
      </c>
      <c r="BK156" s="144">
        <f>ROUND(I156*H156,2)</f>
        <v>0</v>
      </c>
      <c r="BL156" s="17" t="s">
        <v>230</v>
      </c>
      <c r="BM156" s="143" t="s">
        <v>293</v>
      </c>
    </row>
    <row r="157" spans="2:65" s="1" customFormat="1" ht="16.5" customHeight="1">
      <c r="B157" s="32"/>
      <c r="C157" s="132" t="s">
        <v>74</v>
      </c>
      <c r="D157" s="132" t="s">
        <v>141</v>
      </c>
      <c r="E157" s="133" t="s">
        <v>1453</v>
      </c>
      <c r="F157" s="134" t="s">
        <v>1570</v>
      </c>
      <c r="G157" s="135" t="s">
        <v>207</v>
      </c>
      <c r="H157" s="136">
        <v>1.6E-2</v>
      </c>
      <c r="I157" s="137"/>
      <c r="J157" s="138">
        <f>ROUND(I157*H157,2)</f>
        <v>0</v>
      </c>
      <c r="K157" s="134" t="s">
        <v>1330</v>
      </c>
      <c r="L157" s="32"/>
      <c r="M157" s="139" t="s">
        <v>1</v>
      </c>
      <c r="N157" s="140" t="s">
        <v>39</v>
      </c>
      <c r="P157" s="141">
        <f>O157*H157</f>
        <v>0</v>
      </c>
      <c r="Q157" s="141">
        <v>0</v>
      </c>
      <c r="R157" s="141">
        <f>Q157*H157</f>
        <v>0</v>
      </c>
      <c r="S157" s="141">
        <v>0</v>
      </c>
      <c r="T157" s="142">
        <f>S157*H157</f>
        <v>0</v>
      </c>
      <c r="AR157" s="143" t="s">
        <v>230</v>
      </c>
      <c r="AT157" s="143" t="s">
        <v>141</v>
      </c>
      <c r="AU157" s="143" t="s">
        <v>82</v>
      </c>
      <c r="AY157" s="17" t="s">
        <v>139</v>
      </c>
      <c r="BE157" s="144">
        <f>IF(N157="základní",J157,0)</f>
        <v>0</v>
      </c>
      <c r="BF157" s="144">
        <f>IF(N157="snížená",J157,0)</f>
        <v>0</v>
      </c>
      <c r="BG157" s="144">
        <f>IF(N157="zákl. přenesená",J157,0)</f>
        <v>0</v>
      </c>
      <c r="BH157" s="144">
        <f>IF(N157="sníž. přenesená",J157,0)</f>
        <v>0</v>
      </c>
      <c r="BI157" s="144">
        <f>IF(N157="nulová",J157,0)</f>
        <v>0</v>
      </c>
      <c r="BJ157" s="17" t="s">
        <v>82</v>
      </c>
      <c r="BK157" s="144">
        <f>ROUND(I157*H157,2)</f>
        <v>0</v>
      </c>
      <c r="BL157" s="17" t="s">
        <v>230</v>
      </c>
      <c r="BM157" s="143" t="s">
        <v>440</v>
      </c>
    </row>
    <row r="158" spans="2:65" s="11" customFormat="1" ht="25.9" customHeight="1">
      <c r="B158" s="120"/>
      <c r="D158" s="121" t="s">
        <v>73</v>
      </c>
      <c r="E158" s="122" t="s">
        <v>74</v>
      </c>
      <c r="F158" s="122" t="s">
        <v>1571</v>
      </c>
      <c r="I158" s="123"/>
      <c r="J158" s="124">
        <f>BK158</f>
        <v>0</v>
      </c>
      <c r="L158" s="120"/>
      <c r="M158" s="125"/>
      <c r="P158" s="126">
        <f>SUM(P159:P163)</f>
        <v>0</v>
      </c>
      <c r="R158" s="126">
        <f>SUM(R159:R163)</f>
        <v>0</v>
      </c>
      <c r="T158" s="127">
        <f>SUM(T159:T163)</f>
        <v>0</v>
      </c>
      <c r="AR158" s="121" t="s">
        <v>82</v>
      </c>
      <c r="AT158" s="128" t="s">
        <v>73</v>
      </c>
      <c r="AU158" s="128" t="s">
        <v>74</v>
      </c>
      <c r="AY158" s="121" t="s">
        <v>139</v>
      </c>
      <c r="BK158" s="129">
        <f>SUM(BK159:BK163)</f>
        <v>0</v>
      </c>
    </row>
    <row r="159" spans="2:65" s="1" customFormat="1" ht="24.2" customHeight="1">
      <c r="B159" s="32"/>
      <c r="C159" s="132" t="s">
        <v>74</v>
      </c>
      <c r="D159" s="132" t="s">
        <v>141</v>
      </c>
      <c r="E159" s="133" t="s">
        <v>1572</v>
      </c>
      <c r="F159" s="134" t="s">
        <v>1573</v>
      </c>
      <c r="G159" s="135" t="s">
        <v>1341</v>
      </c>
      <c r="H159" s="136">
        <v>1</v>
      </c>
      <c r="I159" s="137"/>
      <c r="J159" s="138">
        <f>ROUND(I159*H159,2)</f>
        <v>0</v>
      </c>
      <c r="K159" s="134" t="s">
        <v>1342</v>
      </c>
      <c r="L159" s="32"/>
      <c r="M159" s="139" t="s">
        <v>1</v>
      </c>
      <c r="N159" s="140" t="s">
        <v>39</v>
      </c>
      <c r="P159" s="141">
        <f>O159*H159</f>
        <v>0</v>
      </c>
      <c r="Q159" s="141">
        <v>0</v>
      </c>
      <c r="R159" s="141">
        <f>Q159*H159</f>
        <v>0</v>
      </c>
      <c r="S159" s="141">
        <v>0</v>
      </c>
      <c r="T159" s="142">
        <f>S159*H159</f>
        <v>0</v>
      </c>
      <c r="AR159" s="143" t="s">
        <v>146</v>
      </c>
      <c r="AT159" s="143" t="s">
        <v>141</v>
      </c>
      <c r="AU159" s="143" t="s">
        <v>82</v>
      </c>
      <c r="AY159" s="17" t="s">
        <v>139</v>
      </c>
      <c r="BE159" s="144">
        <f>IF(N159="základní",J159,0)</f>
        <v>0</v>
      </c>
      <c r="BF159" s="144">
        <f>IF(N159="snížená",J159,0)</f>
        <v>0</v>
      </c>
      <c r="BG159" s="144">
        <f>IF(N159="zákl. přenesená",J159,0)</f>
        <v>0</v>
      </c>
      <c r="BH159" s="144">
        <f>IF(N159="sníž. přenesená",J159,0)</f>
        <v>0</v>
      </c>
      <c r="BI159" s="144">
        <f>IF(N159="nulová",J159,0)</f>
        <v>0</v>
      </c>
      <c r="BJ159" s="17" t="s">
        <v>82</v>
      </c>
      <c r="BK159" s="144">
        <f>ROUND(I159*H159,2)</f>
        <v>0</v>
      </c>
      <c r="BL159" s="17" t="s">
        <v>146</v>
      </c>
      <c r="BM159" s="143" t="s">
        <v>448</v>
      </c>
    </row>
    <row r="160" spans="2:65" s="1" customFormat="1" ht="24.2" customHeight="1">
      <c r="B160" s="32"/>
      <c r="C160" s="132" t="s">
        <v>74</v>
      </c>
      <c r="D160" s="132" t="s">
        <v>141</v>
      </c>
      <c r="E160" s="133" t="s">
        <v>1574</v>
      </c>
      <c r="F160" s="134" t="s">
        <v>1575</v>
      </c>
      <c r="G160" s="135" t="s">
        <v>1341</v>
      </c>
      <c r="H160" s="136">
        <v>1</v>
      </c>
      <c r="I160" s="137"/>
      <c r="J160" s="138">
        <f>ROUND(I160*H160,2)</f>
        <v>0</v>
      </c>
      <c r="K160" s="134" t="s">
        <v>1342</v>
      </c>
      <c r="L160" s="32"/>
      <c r="M160" s="139" t="s">
        <v>1</v>
      </c>
      <c r="N160" s="140" t="s">
        <v>39</v>
      </c>
      <c r="P160" s="141">
        <f>O160*H160</f>
        <v>0</v>
      </c>
      <c r="Q160" s="141">
        <v>0</v>
      </c>
      <c r="R160" s="141">
        <f>Q160*H160</f>
        <v>0</v>
      </c>
      <c r="S160" s="141">
        <v>0</v>
      </c>
      <c r="T160" s="142">
        <f>S160*H160</f>
        <v>0</v>
      </c>
      <c r="AR160" s="143" t="s">
        <v>146</v>
      </c>
      <c r="AT160" s="143" t="s">
        <v>141</v>
      </c>
      <c r="AU160" s="143" t="s">
        <v>82</v>
      </c>
      <c r="AY160" s="17" t="s">
        <v>139</v>
      </c>
      <c r="BE160" s="144">
        <f>IF(N160="základní",J160,0)</f>
        <v>0</v>
      </c>
      <c r="BF160" s="144">
        <f>IF(N160="snížená",J160,0)</f>
        <v>0</v>
      </c>
      <c r="BG160" s="144">
        <f>IF(N160="zákl. přenesená",J160,0)</f>
        <v>0</v>
      </c>
      <c r="BH160" s="144">
        <f>IF(N160="sníž. přenesená",J160,0)</f>
        <v>0</v>
      </c>
      <c r="BI160" s="144">
        <f>IF(N160="nulová",J160,0)</f>
        <v>0</v>
      </c>
      <c r="BJ160" s="17" t="s">
        <v>82</v>
      </c>
      <c r="BK160" s="144">
        <f>ROUND(I160*H160,2)</f>
        <v>0</v>
      </c>
      <c r="BL160" s="17" t="s">
        <v>146</v>
      </c>
      <c r="BM160" s="143" t="s">
        <v>458</v>
      </c>
    </row>
    <row r="161" spans="2:65" s="1" customFormat="1" ht="19.5">
      <c r="B161" s="32"/>
      <c r="D161" s="146" t="s">
        <v>494</v>
      </c>
      <c r="F161" s="183" t="s">
        <v>1576</v>
      </c>
      <c r="I161" s="184"/>
      <c r="L161" s="32"/>
      <c r="M161" s="185"/>
      <c r="T161" s="56"/>
      <c r="AT161" s="17" t="s">
        <v>494</v>
      </c>
      <c r="AU161" s="17" t="s">
        <v>82</v>
      </c>
    </row>
    <row r="162" spans="2:65" s="1" customFormat="1" ht="16.5" customHeight="1">
      <c r="B162" s="32"/>
      <c r="C162" s="132" t="s">
        <v>74</v>
      </c>
      <c r="D162" s="132" t="s">
        <v>141</v>
      </c>
      <c r="E162" s="133" t="s">
        <v>1577</v>
      </c>
      <c r="F162" s="134" t="s">
        <v>1578</v>
      </c>
      <c r="G162" s="135" t="s">
        <v>1341</v>
      </c>
      <c r="H162" s="136">
        <v>1</v>
      </c>
      <c r="I162" s="137"/>
      <c r="J162" s="138">
        <f>ROUND(I162*H162,2)</f>
        <v>0</v>
      </c>
      <c r="K162" s="134" t="s">
        <v>1342</v>
      </c>
      <c r="L162" s="32"/>
      <c r="M162" s="139" t="s">
        <v>1</v>
      </c>
      <c r="N162" s="140" t="s">
        <v>39</v>
      </c>
      <c r="P162" s="141">
        <f>O162*H162</f>
        <v>0</v>
      </c>
      <c r="Q162" s="141">
        <v>0</v>
      </c>
      <c r="R162" s="141">
        <f>Q162*H162</f>
        <v>0</v>
      </c>
      <c r="S162" s="141">
        <v>0</v>
      </c>
      <c r="T162" s="142">
        <f>S162*H162</f>
        <v>0</v>
      </c>
      <c r="AR162" s="143" t="s">
        <v>146</v>
      </c>
      <c r="AT162" s="143" t="s">
        <v>141</v>
      </c>
      <c r="AU162" s="143" t="s">
        <v>82</v>
      </c>
      <c r="AY162" s="17" t="s">
        <v>139</v>
      </c>
      <c r="BE162" s="144">
        <f>IF(N162="základní",J162,0)</f>
        <v>0</v>
      </c>
      <c r="BF162" s="144">
        <f>IF(N162="snížená",J162,0)</f>
        <v>0</v>
      </c>
      <c r="BG162" s="144">
        <f>IF(N162="zákl. přenesená",J162,0)</f>
        <v>0</v>
      </c>
      <c r="BH162" s="144">
        <f>IF(N162="sníž. přenesená",J162,0)</f>
        <v>0</v>
      </c>
      <c r="BI162" s="144">
        <f>IF(N162="nulová",J162,0)</f>
        <v>0</v>
      </c>
      <c r="BJ162" s="17" t="s">
        <v>82</v>
      </c>
      <c r="BK162" s="144">
        <f>ROUND(I162*H162,2)</f>
        <v>0</v>
      </c>
      <c r="BL162" s="17" t="s">
        <v>146</v>
      </c>
      <c r="BM162" s="143" t="s">
        <v>497</v>
      </c>
    </row>
    <row r="163" spans="2:65" s="1" customFormat="1" ht="24.2" customHeight="1">
      <c r="B163" s="32"/>
      <c r="C163" s="132" t="s">
        <v>74</v>
      </c>
      <c r="D163" s="132" t="s">
        <v>141</v>
      </c>
      <c r="E163" s="133" t="s">
        <v>1579</v>
      </c>
      <c r="F163" s="134" t="s">
        <v>1580</v>
      </c>
      <c r="G163" s="135" t="s">
        <v>1341</v>
      </c>
      <c r="H163" s="136">
        <v>1</v>
      </c>
      <c r="I163" s="137"/>
      <c r="J163" s="138">
        <f>ROUND(I163*H163,2)</f>
        <v>0</v>
      </c>
      <c r="K163" s="134" t="s">
        <v>1342</v>
      </c>
      <c r="L163" s="32"/>
      <c r="M163" s="186" t="s">
        <v>1</v>
      </c>
      <c r="N163" s="187" t="s">
        <v>39</v>
      </c>
      <c r="O163" s="188"/>
      <c r="P163" s="189">
        <f>O163*H163</f>
        <v>0</v>
      </c>
      <c r="Q163" s="189">
        <v>0</v>
      </c>
      <c r="R163" s="189">
        <f>Q163*H163</f>
        <v>0</v>
      </c>
      <c r="S163" s="189">
        <v>0</v>
      </c>
      <c r="T163" s="190">
        <f>S163*H163</f>
        <v>0</v>
      </c>
      <c r="AR163" s="143" t="s">
        <v>146</v>
      </c>
      <c r="AT163" s="143" t="s">
        <v>141</v>
      </c>
      <c r="AU163" s="143" t="s">
        <v>82</v>
      </c>
      <c r="AY163" s="17" t="s">
        <v>139</v>
      </c>
      <c r="BE163" s="144">
        <f>IF(N163="základní",J163,0)</f>
        <v>0</v>
      </c>
      <c r="BF163" s="144">
        <f>IF(N163="snížená",J163,0)</f>
        <v>0</v>
      </c>
      <c r="BG163" s="144">
        <f>IF(N163="zákl. přenesená",J163,0)</f>
        <v>0</v>
      </c>
      <c r="BH163" s="144">
        <f>IF(N163="sníž. přenesená",J163,0)</f>
        <v>0</v>
      </c>
      <c r="BI163" s="144">
        <f>IF(N163="nulová",J163,0)</f>
        <v>0</v>
      </c>
      <c r="BJ163" s="17" t="s">
        <v>82</v>
      </c>
      <c r="BK163" s="144">
        <f>ROUND(I163*H163,2)</f>
        <v>0</v>
      </c>
      <c r="BL163" s="17" t="s">
        <v>146</v>
      </c>
      <c r="BM163" s="143" t="s">
        <v>515</v>
      </c>
    </row>
    <row r="164" spans="2:65" s="1" customFormat="1" ht="6.95" customHeight="1">
      <c r="B164" s="44"/>
      <c r="C164" s="45"/>
      <c r="D164" s="45"/>
      <c r="E164" s="45"/>
      <c r="F164" s="45"/>
      <c r="G164" s="45"/>
      <c r="H164" s="45"/>
      <c r="I164" s="45"/>
      <c r="J164" s="45"/>
      <c r="K164" s="45"/>
      <c r="L164" s="32"/>
    </row>
  </sheetData>
  <sheetProtection algorithmName="SHA-512" hashValue="RC6PJxZFBtNgFkGWZwc+rvE/k+Y/UvxY3n9dbAEpOMBv1a0t6FFJfbecpd4Mu9Po1URsh3+wXklfV/vQ8RtBrQ==" saltValue="sC3ven6KeYqN3oxBjdQ3GnhiFL0tYc3Mxv9Ffxw7+ZIwh1OfxDZDGUYGpH0OMzAq7+8fe8Mafcj6BAH6lha1ww==" spinCount="100000" sheet="1" objects="1" scenarios="1" formatColumns="0" formatRows="0" autoFilter="0"/>
  <autoFilter ref="C120:K163" xr:uid="{00000000-0009-0000-0000-000003000000}"/>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192"/>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1"/>
      <c r="M2" s="191"/>
      <c r="N2" s="191"/>
      <c r="O2" s="191"/>
      <c r="P2" s="191"/>
      <c r="Q2" s="191"/>
      <c r="R2" s="191"/>
      <c r="S2" s="191"/>
      <c r="T2" s="191"/>
      <c r="U2" s="191"/>
      <c r="V2" s="191"/>
      <c r="AT2" s="17" t="s">
        <v>93</v>
      </c>
    </row>
    <row r="3" spans="2:46" ht="6.95" customHeight="1">
      <c r="B3" s="18"/>
      <c r="C3" s="19"/>
      <c r="D3" s="19"/>
      <c r="E3" s="19"/>
      <c r="F3" s="19"/>
      <c r="G3" s="19"/>
      <c r="H3" s="19"/>
      <c r="I3" s="19"/>
      <c r="J3" s="19"/>
      <c r="K3" s="19"/>
      <c r="L3" s="20"/>
      <c r="AT3" s="17" t="s">
        <v>84</v>
      </c>
    </row>
    <row r="4" spans="2:46" ht="24.95" customHeight="1">
      <c r="B4" s="20"/>
      <c r="D4" s="21" t="s">
        <v>97</v>
      </c>
      <c r="L4" s="20"/>
      <c r="M4" s="88" t="s">
        <v>10</v>
      </c>
      <c r="AT4" s="17" t="s">
        <v>4</v>
      </c>
    </row>
    <row r="5" spans="2:46" ht="6.95" customHeight="1">
      <c r="B5" s="20"/>
      <c r="L5" s="20"/>
    </row>
    <row r="6" spans="2:46" ht="12" customHeight="1">
      <c r="B6" s="20"/>
      <c r="D6" s="27" t="s">
        <v>16</v>
      </c>
      <c r="L6" s="20"/>
    </row>
    <row r="7" spans="2:46" ht="16.5" customHeight="1">
      <c r="B7" s="20"/>
      <c r="E7" s="230" t="str">
        <f>'Rekapitulace stavby'!K6</f>
        <v>Stavební úpravy v areálu SK Chválkovice - 2. etapa</v>
      </c>
      <c r="F7" s="231"/>
      <c r="G7" s="231"/>
      <c r="H7" s="231"/>
      <c r="L7" s="20"/>
    </row>
    <row r="8" spans="2:46" s="1" customFormat="1" ht="12" customHeight="1">
      <c r="B8" s="32"/>
      <c r="D8" s="27" t="s">
        <v>98</v>
      </c>
      <c r="L8" s="32"/>
    </row>
    <row r="9" spans="2:46" s="1" customFormat="1" ht="16.5" customHeight="1">
      <c r="B9" s="32"/>
      <c r="E9" s="220" t="s">
        <v>1581</v>
      </c>
      <c r="F9" s="229"/>
      <c r="G9" s="229"/>
      <c r="H9" s="229"/>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Vyplň údaj</v>
      </c>
      <c r="L12" s="32"/>
    </row>
    <row r="13" spans="2:46" s="1" customFormat="1" ht="10.9" customHeight="1">
      <c r="B13" s="32"/>
      <c r="L13" s="32"/>
    </row>
    <row r="14" spans="2:46" s="1" customFormat="1" ht="12" customHeight="1">
      <c r="B14" s="32"/>
      <c r="D14" s="27" t="s">
        <v>23</v>
      </c>
      <c r="I14" s="27" t="s">
        <v>24</v>
      </c>
      <c r="J14" s="25" t="str">
        <f>IF('Rekapitulace stavby'!AN10="","",'Rekapitulace stavby'!AN10)</f>
        <v/>
      </c>
      <c r="L14" s="32"/>
    </row>
    <row r="15" spans="2:46" s="1" customFormat="1" ht="18" customHeight="1">
      <c r="B15" s="32"/>
      <c r="E15" s="25" t="str">
        <f>IF('Rekapitulace stavby'!E11="","",'Rekapitulace stavby'!E11)</f>
        <v xml:space="preserve"> </v>
      </c>
      <c r="I15" s="27" t="s">
        <v>26</v>
      </c>
      <c r="J15" s="25" t="str">
        <f>IF('Rekapitulace stavby'!AN11="","",'Rekapitulace stavby'!AN11)</f>
        <v/>
      </c>
      <c r="L15" s="32"/>
    </row>
    <row r="16" spans="2:46" s="1" customFormat="1" ht="6.95" customHeight="1">
      <c r="B16" s="32"/>
      <c r="L16" s="32"/>
    </row>
    <row r="17" spans="2:12" s="1" customFormat="1" ht="12" customHeight="1">
      <c r="B17" s="32"/>
      <c r="D17" s="27" t="s">
        <v>27</v>
      </c>
      <c r="I17" s="27" t="s">
        <v>24</v>
      </c>
      <c r="J17" s="28" t="str">
        <f>'Rekapitulace stavby'!AN13</f>
        <v>Vyplň údaj</v>
      </c>
      <c r="L17" s="32"/>
    </row>
    <row r="18" spans="2:12" s="1" customFormat="1" ht="18" customHeight="1">
      <c r="B18" s="32"/>
      <c r="E18" s="232" t="str">
        <f>'Rekapitulace stavby'!E14</f>
        <v>Vyplň údaj</v>
      </c>
      <c r="F18" s="202"/>
      <c r="G18" s="202"/>
      <c r="H18" s="202"/>
      <c r="I18" s="27" t="s">
        <v>26</v>
      </c>
      <c r="J18" s="28" t="str">
        <f>'Rekapitulace stavby'!AN14</f>
        <v>Vyplň údaj</v>
      </c>
      <c r="L18" s="32"/>
    </row>
    <row r="19" spans="2:12" s="1" customFormat="1" ht="6.95" customHeight="1">
      <c r="B19" s="32"/>
      <c r="L19" s="32"/>
    </row>
    <row r="20" spans="2:12" s="1" customFormat="1" ht="12" customHeight="1">
      <c r="B20" s="32"/>
      <c r="D20" s="27" t="s">
        <v>29</v>
      </c>
      <c r="I20" s="27" t="s">
        <v>24</v>
      </c>
      <c r="J20" s="25" t="s">
        <v>1</v>
      </c>
      <c r="L20" s="32"/>
    </row>
    <row r="21" spans="2:12" s="1" customFormat="1" ht="18" customHeight="1">
      <c r="B21" s="32"/>
      <c r="E21" s="25" t="s">
        <v>30</v>
      </c>
      <c r="I21" s="27" t="s">
        <v>26</v>
      </c>
      <c r="J21" s="25" t="s">
        <v>1</v>
      </c>
      <c r="L21" s="32"/>
    </row>
    <row r="22" spans="2:12" s="1" customFormat="1" ht="6.95" customHeight="1">
      <c r="B22" s="32"/>
      <c r="L22" s="32"/>
    </row>
    <row r="23" spans="2:12" s="1" customFormat="1" ht="12" customHeight="1">
      <c r="B23" s="32"/>
      <c r="D23" s="27" t="s">
        <v>32</v>
      </c>
      <c r="I23" s="27" t="s">
        <v>24</v>
      </c>
      <c r="J23" s="25" t="s">
        <v>1</v>
      </c>
      <c r="L23" s="32"/>
    </row>
    <row r="24" spans="2:12" s="1" customFormat="1" ht="18" customHeight="1">
      <c r="B24" s="32"/>
      <c r="E24" s="25" t="s">
        <v>30</v>
      </c>
      <c r="I24" s="27" t="s">
        <v>26</v>
      </c>
      <c r="J24" s="25" t="s">
        <v>1</v>
      </c>
      <c r="L24" s="32"/>
    </row>
    <row r="25" spans="2:12" s="1" customFormat="1" ht="6.95" customHeight="1">
      <c r="B25" s="32"/>
      <c r="L25" s="32"/>
    </row>
    <row r="26" spans="2:12" s="1" customFormat="1" ht="12" customHeight="1">
      <c r="B26" s="32"/>
      <c r="D26" s="27" t="s">
        <v>33</v>
      </c>
      <c r="L26" s="32"/>
    </row>
    <row r="27" spans="2:12" s="7" customFormat="1" ht="16.5" customHeight="1">
      <c r="B27" s="89"/>
      <c r="E27" s="206" t="s">
        <v>1</v>
      </c>
      <c r="F27" s="206"/>
      <c r="G27" s="206"/>
      <c r="H27" s="206"/>
      <c r="L27" s="89"/>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0" t="s">
        <v>34</v>
      </c>
      <c r="J30" s="66">
        <f>ROUND(J121, 2)</f>
        <v>0</v>
      </c>
      <c r="L30" s="32"/>
    </row>
    <row r="31" spans="2:12" s="1" customFormat="1" ht="6.95" customHeight="1">
      <c r="B31" s="32"/>
      <c r="D31" s="53"/>
      <c r="E31" s="53"/>
      <c r="F31" s="53"/>
      <c r="G31" s="53"/>
      <c r="H31" s="53"/>
      <c r="I31" s="53"/>
      <c r="J31" s="53"/>
      <c r="K31" s="53"/>
      <c r="L31" s="32"/>
    </row>
    <row r="32" spans="2:12" s="1" customFormat="1" ht="14.45" customHeight="1">
      <c r="B32" s="32"/>
      <c r="F32" s="35" t="s">
        <v>36</v>
      </c>
      <c r="I32" s="35" t="s">
        <v>35</v>
      </c>
      <c r="J32" s="35" t="s">
        <v>37</v>
      </c>
      <c r="L32" s="32"/>
    </row>
    <row r="33" spans="2:12" s="1" customFormat="1" ht="14.45" customHeight="1">
      <c r="B33" s="32"/>
      <c r="D33" s="55" t="s">
        <v>38</v>
      </c>
      <c r="E33" s="27" t="s">
        <v>39</v>
      </c>
      <c r="F33" s="91">
        <f>ROUND((SUM(BE121:BE191)),  2)</f>
        <v>0</v>
      </c>
      <c r="I33" s="92">
        <v>0.21</v>
      </c>
      <c r="J33" s="91">
        <f>ROUND(((SUM(BE121:BE191))*I33),  2)</f>
        <v>0</v>
      </c>
      <c r="L33" s="32"/>
    </row>
    <row r="34" spans="2:12" s="1" customFormat="1" ht="14.45" customHeight="1">
      <c r="B34" s="32"/>
      <c r="E34" s="27" t="s">
        <v>40</v>
      </c>
      <c r="F34" s="91">
        <f>ROUND((SUM(BF121:BF191)),  2)</f>
        <v>0</v>
      </c>
      <c r="I34" s="92">
        <v>0.15</v>
      </c>
      <c r="J34" s="91">
        <f>ROUND(((SUM(BF121:BF191))*I34),  2)</f>
        <v>0</v>
      </c>
      <c r="L34" s="32"/>
    </row>
    <row r="35" spans="2:12" s="1" customFormat="1" ht="14.45" hidden="1" customHeight="1">
      <c r="B35" s="32"/>
      <c r="E35" s="27" t="s">
        <v>41</v>
      </c>
      <c r="F35" s="91">
        <f>ROUND((SUM(BG121:BG191)),  2)</f>
        <v>0</v>
      </c>
      <c r="I35" s="92">
        <v>0.21</v>
      </c>
      <c r="J35" s="91">
        <f>0</f>
        <v>0</v>
      </c>
      <c r="L35" s="32"/>
    </row>
    <row r="36" spans="2:12" s="1" customFormat="1" ht="14.45" hidden="1" customHeight="1">
      <c r="B36" s="32"/>
      <c r="E36" s="27" t="s">
        <v>42</v>
      </c>
      <c r="F36" s="91">
        <f>ROUND((SUM(BH121:BH191)),  2)</f>
        <v>0</v>
      </c>
      <c r="I36" s="92">
        <v>0.15</v>
      </c>
      <c r="J36" s="91">
        <f>0</f>
        <v>0</v>
      </c>
      <c r="L36" s="32"/>
    </row>
    <row r="37" spans="2:12" s="1" customFormat="1" ht="14.45" hidden="1" customHeight="1">
      <c r="B37" s="32"/>
      <c r="E37" s="27" t="s">
        <v>43</v>
      </c>
      <c r="F37" s="91">
        <f>ROUND((SUM(BI121:BI191)),  2)</f>
        <v>0</v>
      </c>
      <c r="I37" s="92">
        <v>0</v>
      </c>
      <c r="J37" s="91">
        <f>0</f>
        <v>0</v>
      </c>
      <c r="L37" s="32"/>
    </row>
    <row r="38" spans="2:12" s="1" customFormat="1" ht="6.95" customHeight="1">
      <c r="B38" s="32"/>
      <c r="L38" s="32"/>
    </row>
    <row r="39" spans="2:12" s="1" customFormat="1" ht="25.35" customHeight="1">
      <c r="B39" s="32"/>
      <c r="C39" s="93"/>
      <c r="D39" s="94" t="s">
        <v>44</v>
      </c>
      <c r="E39" s="57"/>
      <c r="F39" s="57"/>
      <c r="G39" s="95" t="s">
        <v>45</v>
      </c>
      <c r="H39" s="96" t="s">
        <v>46</v>
      </c>
      <c r="I39" s="57"/>
      <c r="J39" s="97">
        <f>SUM(J30:J37)</f>
        <v>0</v>
      </c>
      <c r="K39" s="98"/>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47</v>
      </c>
      <c r="E50" s="42"/>
      <c r="F50" s="42"/>
      <c r="G50" s="41" t="s">
        <v>48</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49</v>
      </c>
      <c r="E61" s="34"/>
      <c r="F61" s="99" t="s">
        <v>50</v>
      </c>
      <c r="G61" s="43" t="s">
        <v>49</v>
      </c>
      <c r="H61" s="34"/>
      <c r="I61" s="34"/>
      <c r="J61" s="100" t="s">
        <v>50</v>
      </c>
      <c r="K61" s="34"/>
      <c r="L61" s="32"/>
    </row>
    <row r="62" spans="2:12">
      <c r="B62" s="20"/>
      <c r="L62" s="20"/>
    </row>
    <row r="63" spans="2:12">
      <c r="B63" s="20"/>
      <c r="L63" s="20"/>
    </row>
    <row r="64" spans="2:12">
      <c r="B64" s="20"/>
      <c r="L64" s="20"/>
    </row>
    <row r="65" spans="2:12" s="1" customFormat="1" ht="12.75">
      <c r="B65" s="32"/>
      <c r="D65" s="41" t="s">
        <v>51</v>
      </c>
      <c r="E65" s="42"/>
      <c r="F65" s="42"/>
      <c r="G65" s="41" t="s">
        <v>52</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49</v>
      </c>
      <c r="E76" s="34"/>
      <c r="F76" s="99" t="s">
        <v>50</v>
      </c>
      <c r="G76" s="43" t="s">
        <v>49</v>
      </c>
      <c r="H76" s="34"/>
      <c r="I76" s="34"/>
      <c r="J76" s="100" t="s">
        <v>50</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100</v>
      </c>
      <c r="L82" s="32"/>
    </row>
    <row r="83" spans="2:47" s="1" customFormat="1" ht="6.95" customHeight="1">
      <c r="B83" s="32"/>
      <c r="L83" s="32"/>
    </row>
    <row r="84" spans="2:47" s="1" customFormat="1" ht="12" customHeight="1">
      <c r="B84" s="32"/>
      <c r="C84" s="27" t="s">
        <v>16</v>
      </c>
      <c r="L84" s="32"/>
    </row>
    <row r="85" spans="2:47" s="1" customFormat="1" ht="16.5" customHeight="1">
      <c r="B85" s="32"/>
      <c r="E85" s="230" t="str">
        <f>E7</f>
        <v>Stavební úpravy v areálu SK Chválkovice - 2. etapa</v>
      </c>
      <c r="F85" s="231"/>
      <c r="G85" s="231"/>
      <c r="H85" s="231"/>
      <c r="L85" s="32"/>
    </row>
    <row r="86" spans="2:47" s="1" customFormat="1" ht="12" customHeight="1">
      <c r="B86" s="32"/>
      <c r="C86" s="27" t="s">
        <v>98</v>
      </c>
      <c r="L86" s="32"/>
    </row>
    <row r="87" spans="2:47" s="1" customFormat="1" ht="16.5" customHeight="1">
      <c r="B87" s="32"/>
      <c r="E87" s="220" t="str">
        <f>E9</f>
        <v>VZT - Vzduchotechnika</v>
      </c>
      <c r="F87" s="229"/>
      <c r="G87" s="229"/>
      <c r="H87" s="229"/>
      <c r="L87" s="32"/>
    </row>
    <row r="88" spans="2:47" s="1" customFormat="1" ht="6.95" customHeight="1">
      <c r="B88" s="32"/>
      <c r="L88" s="32"/>
    </row>
    <row r="89" spans="2:47" s="1" customFormat="1" ht="12" customHeight="1">
      <c r="B89" s="32"/>
      <c r="C89" s="27" t="s">
        <v>20</v>
      </c>
      <c r="F89" s="25" t="str">
        <f>F12</f>
        <v>Olomouc</v>
      </c>
      <c r="I89" s="27" t="s">
        <v>22</v>
      </c>
      <c r="J89" s="52" t="str">
        <f>IF(J12="","",J12)</f>
        <v>Vyplň údaj</v>
      </c>
      <c r="L89" s="32"/>
    </row>
    <row r="90" spans="2:47" s="1" customFormat="1" ht="6.95" customHeight="1">
      <c r="B90" s="32"/>
      <c r="L90" s="32"/>
    </row>
    <row r="91" spans="2:47" s="1" customFormat="1" ht="15.2" customHeight="1">
      <c r="B91" s="32"/>
      <c r="C91" s="27" t="s">
        <v>23</v>
      </c>
      <c r="F91" s="25" t="str">
        <f>E15</f>
        <v xml:space="preserve"> </v>
      </c>
      <c r="I91" s="27" t="s">
        <v>29</v>
      </c>
      <c r="J91" s="30" t="str">
        <f>E21</f>
        <v>ASET studio s.r.o.</v>
      </c>
      <c r="L91" s="32"/>
    </row>
    <row r="92" spans="2:47" s="1" customFormat="1" ht="15.2" customHeight="1">
      <c r="B92" s="32"/>
      <c r="C92" s="27" t="s">
        <v>27</v>
      </c>
      <c r="F92" s="25" t="str">
        <f>IF(E18="","",E18)</f>
        <v>Vyplň údaj</v>
      </c>
      <c r="I92" s="27" t="s">
        <v>32</v>
      </c>
      <c r="J92" s="30" t="str">
        <f>E24</f>
        <v>ASET studio s.r.o.</v>
      </c>
      <c r="L92" s="32"/>
    </row>
    <row r="93" spans="2:47" s="1" customFormat="1" ht="10.35" customHeight="1">
      <c r="B93" s="32"/>
      <c r="L93" s="32"/>
    </row>
    <row r="94" spans="2:47" s="1" customFormat="1" ht="29.25" customHeight="1">
      <c r="B94" s="32"/>
      <c r="C94" s="101" t="s">
        <v>101</v>
      </c>
      <c r="D94" s="93"/>
      <c r="E94" s="93"/>
      <c r="F94" s="93"/>
      <c r="G94" s="93"/>
      <c r="H94" s="93"/>
      <c r="I94" s="93"/>
      <c r="J94" s="102" t="s">
        <v>102</v>
      </c>
      <c r="K94" s="93"/>
      <c r="L94" s="32"/>
    </row>
    <row r="95" spans="2:47" s="1" customFormat="1" ht="10.35" customHeight="1">
      <c r="B95" s="32"/>
      <c r="L95" s="32"/>
    </row>
    <row r="96" spans="2:47" s="1" customFormat="1" ht="22.9" customHeight="1">
      <c r="B96" s="32"/>
      <c r="C96" s="103" t="s">
        <v>103</v>
      </c>
      <c r="J96" s="66">
        <f>J121</f>
        <v>0</v>
      </c>
      <c r="L96" s="32"/>
      <c r="AU96" s="17" t="s">
        <v>104</v>
      </c>
    </row>
    <row r="97" spans="2:12" s="8" customFormat="1" ht="24.95" customHeight="1">
      <c r="B97" s="104"/>
      <c r="D97" s="105" t="s">
        <v>1582</v>
      </c>
      <c r="E97" s="106"/>
      <c r="F97" s="106"/>
      <c r="G97" s="106"/>
      <c r="H97" s="106"/>
      <c r="I97" s="106"/>
      <c r="J97" s="107">
        <f>J122</f>
        <v>0</v>
      </c>
      <c r="L97" s="104"/>
    </row>
    <row r="98" spans="2:12" s="8" customFormat="1" ht="24.95" customHeight="1">
      <c r="B98" s="104"/>
      <c r="D98" s="105" t="s">
        <v>1583</v>
      </c>
      <c r="E98" s="106"/>
      <c r="F98" s="106"/>
      <c r="G98" s="106"/>
      <c r="H98" s="106"/>
      <c r="I98" s="106"/>
      <c r="J98" s="107">
        <f>J140</f>
        <v>0</v>
      </c>
      <c r="L98" s="104"/>
    </row>
    <row r="99" spans="2:12" s="8" customFormat="1" ht="24.95" customHeight="1">
      <c r="B99" s="104"/>
      <c r="D99" s="105" t="s">
        <v>1584</v>
      </c>
      <c r="E99" s="106"/>
      <c r="F99" s="106"/>
      <c r="G99" s="106"/>
      <c r="H99" s="106"/>
      <c r="I99" s="106"/>
      <c r="J99" s="107">
        <f>J155</f>
        <v>0</v>
      </c>
      <c r="L99" s="104"/>
    </row>
    <row r="100" spans="2:12" s="8" customFormat="1" ht="24.95" customHeight="1">
      <c r="B100" s="104"/>
      <c r="D100" s="105" t="s">
        <v>1585</v>
      </c>
      <c r="E100" s="106"/>
      <c r="F100" s="106"/>
      <c r="G100" s="106"/>
      <c r="H100" s="106"/>
      <c r="I100" s="106"/>
      <c r="J100" s="107">
        <f>J168</f>
        <v>0</v>
      </c>
      <c r="L100" s="104"/>
    </row>
    <row r="101" spans="2:12" s="8" customFormat="1" ht="24.95" customHeight="1">
      <c r="B101" s="104"/>
      <c r="D101" s="105" t="s">
        <v>1586</v>
      </c>
      <c r="E101" s="106"/>
      <c r="F101" s="106"/>
      <c r="G101" s="106"/>
      <c r="H101" s="106"/>
      <c r="I101" s="106"/>
      <c r="J101" s="107">
        <f>J182</f>
        <v>0</v>
      </c>
      <c r="L101" s="104"/>
    </row>
    <row r="102" spans="2:12" s="1" customFormat="1" ht="21.75" customHeight="1">
      <c r="B102" s="32"/>
      <c r="L102" s="32"/>
    </row>
    <row r="103" spans="2:12" s="1" customFormat="1" ht="6.95" customHeight="1">
      <c r="B103" s="44"/>
      <c r="C103" s="45"/>
      <c r="D103" s="45"/>
      <c r="E103" s="45"/>
      <c r="F103" s="45"/>
      <c r="G103" s="45"/>
      <c r="H103" s="45"/>
      <c r="I103" s="45"/>
      <c r="J103" s="45"/>
      <c r="K103" s="45"/>
      <c r="L103" s="32"/>
    </row>
    <row r="107" spans="2:12" s="1" customFormat="1" ht="6.95" customHeight="1">
      <c r="B107" s="46"/>
      <c r="C107" s="47"/>
      <c r="D107" s="47"/>
      <c r="E107" s="47"/>
      <c r="F107" s="47"/>
      <c r="G107" s="47"/>
      <c r="H107" s="47"/>
      <c r="I107" s="47"/>
      <c r="J107" s="47"/>
      <c r="K107" s="47"/>
      <c r="L107" s="32"/>
    </row>
    <row r="108" spans="2:12" s="1" customFormat="1" ht="24.95" customHeight="1">
      <c r="B108" s="32"/>
      <c r="C108" s="21" t="s">
        <v>124</v>
      </c>
      <c r="L108" s="32"/>
    </row>
    <row r="109" spans="2:12" s="1" customFormat="1" ht="6.95" customHeight="1">
      <c r="B109" s="32"/>
      <c r="L109" s="32"/>
    </row>
    <row r="110" spans="2:12" s="1" customFormat="1" ht="12" customHeight="1">
      <c r="B110" s="32"/>
      <c r="C110" s="27" t="s">
        <v>16</v>
      </c>
      <c r="L110" s="32"/>
    </row>
    <row r="111" spans="2:12" s="1" customFormat="1" ht="16.5" customHeight="1">
      <c r="B111" s="32"/>
      <c r="E111" s="230" t="str">
        <f>E7</f>
        <v>Stavební úpravy v areálu SK Chválkovice - 2. etapa</v>
      </c>
      <c r="F111" s="231"/>
      <c r="G111" s="231"/>
      <c r="H111" s="231"/>
      <c r="L111" s="32"/>
    </row>
    <row r="112" spans="2:12" s="1" customFormat="1" ht="12" customHeight="1">
      <c r="B112" s="32"/>
      <c r="C112" s="27" t="s">
        <v>98</v>
      </c>
      <c r="L112" s="32"/>
    </row>
    <row r="113" spans="2:65" s="1" customFormat="1" ht="16.5" customHeight="1">
      <c r="B113" s="32"/>
      <c r="E113" s="220" t="str">
        <f>E9</f>
        <v>VZT - Vzduchotechnika</v>
      </c>
      <c r="F113" s="229"/>
      <c r="G113" s="229"/>
      <c r="H113" s="229"/>
      <c r="L113" s="32"/>
    </row>
    <row r="114" spans="2:65" s="1" customFormat="1" ht="6.95" customHeight="1">
      <c r="B114" s="32"/>
      <c r="L114" s="32"/>
    </row>
    <row r="115" spans="2:65" s="1" customFormat="1" ht="12" customHeight="1">
      <c r="B115" s="32"/>
      <c r="C115" s="27" t="s">
        <v>20</v>
      </c>
      <c r="F115" s="25" t="str">
        <f>F12</f>
        <v>Olomouc</v>
      </c>
      <c r="I115" s="27" t="s">
        <v>22</v>
      </c>
      <c r="J115" s="52" t="str">
        <f>IF(J12="","",J12)</f>
        <v>Vyplň údaj</v>
      </c>
      <c r="L115" s="32"/>
    </row>
    <row r="116" spans="2:65" s="1" customFormat="1" ht="6.95" customHeight="1">
      <c r="B116" s="32"/>
      <c r="L116" s="32"/>
    </row>
    <row r="117" spans="2:65" s="1" customFormat="1" ht="15.2" customHeight="1">
      <c r="B117" s="32"/>
      <c r="C117" s="27" t="s">
        <v>23</v>
      </c>
      <c r="F117" s="25" t="str">
        <f>E15</f>
        <v xml:space="preserve"> </v>
      </c>
      <c r="I117" s="27" t="s">
        <v>29</v>
      </c>
      <c r="J117" s="30" t="str">
        <f>E21</f>
        <v>ASET studio s.r.o.</v>
      </c>
      <c r="L117" s="32"/>
    </row>
    <row r="118" spans="2:65" s="1" customFormat="1" ht="15.2" customHeight="1">
      <c r="B118" s="32"/>
      <c r="C118" s="27" t="s">
        <v>27</v>
      </c>
      <c r="F118" s="25" t="str">
        <f>IF(E18="","",E18)</f>
        <v>Vyplň údaj</v>
      </c>
      <c r="I118" s="27" t="s">
        <v>32</v>
      </c>
      <c r="J118" s="30" t="str">
        <f>E24</f>
        <v>ASET studio s.r.o.</v>
      </c>
      <c r="L118" s="32"/>
    </row>
    <row r="119" spans="2:65" s="1" customFormat="1" ht="10.35" customHeight="1">
      <c r="B119" s="32"/>
      <c r="L119" s="32"/>
    </row>
    <row r="120" spans="2:65" s="10" customFormat="1" ht="29.25" customHeight="1">
      <c r="B120" s="112"/>
      <c r="C120" s="113" t="s">
        <v>125</v>
      </c>
      <c r="D120" s="114" t="s">
        <v>59</v>
      </c>
      <c r="E120" s="114" t="s">
        <v>55</v>
      </c>
      <c r="F120" s="114" t="s">
        <v>56</v>
      </c>
      <c r="G120" s="114" t="s">
        <v>126</v>
      </c>
      <c r="H120" s="114" t="s">
        <v>127</v>
      </c>
      <c r="I120" s="114" t="s">
        <v>128</v>
      </c>
      <c r="J120" s="114" t="s">
        <v>102</v>
      </c>
      <c r="K120" s="115" t="s">
        <v>129</v>
      </c>
      <c r="L120" s="112"/>
      <c r="M120" s="59" t="s">
        <v>1</v>
      </c>
      <c r="N120" s="60" t="s">
        <v>38</v>
      </c>
      <c r="O120" s="60" t="s">
        <v>130</v>
      </c>
      <c r="P120" s="60" t="s">
        <v>131</v>
      </c>
      <c r="Q120" s="60" t="s">
        <v>132</v>
      </c>
      <c r="R120" s="60" t="s">
        <v>133</v>
      </c>
      <c r="S120" s="60" t="s">
        <v>134</v>
      </c>
      <c r="T120" s="61" t="s">
        <v>135</v>
      </c>
    </row>
    <row r="121" spans="2:65" s="1" customFormat="1" ht="22.9" customHeight="1">
      <c r="B121" s="32"/>
      <c r="C121" s="64" t="s">
        <v>136</v>
      </c>
      <c r="J121" s="116">
        <f>BK121</f>
        <v>0</v>
      </c>
      <c r="L121" s="32"/>
      <c r="M121" s="62"/>
      <c r="N121" s="53"/>
      <c r="O121" s="53"/>
      <c r="P121" s="117">
        <f>P122+P140+P155+P168+P182</f>
        <v>0</v>
      </c>
      <c r="Q121" s="53"/>
      <c r="R121" s="117">
        <f>R122+R140+R155+R168+R182</f>
        <v>0</v>
      </c>
      <c r="S121" s="53"/>
      <c r="T121" s="118">
        <f>T122+T140+T155+T168+T182</f>
        <v>0</v>
      </c>
      <c r="AT121" s="17" t="s">
        <v>73</v>
      </c>
      <c r="AU121" s="17" t="s">
        <v>104</v>
      </c>
      <c r="BK121" s="119">
        <f>BK122+BK140+BK155+BK168+BK182</f>
        <v>0</v>
      </c>
    </row>
    <row r="122" spans="2:65" s="11" customFormat="1" ht="25.9" customHeight="1">
      <c r="B122" s="120"/>
      <c r="D122" s="121" t="s">
        <v>73</v>
      </c>
      <c r="E122" s="122" t="s">
        <v>1587</v>
      </c>
      <c r="F122" s="122" t="s">
        <v>1588</v>
      </c>
      <c r="I122" s="123"/>
      <c r="J122" s="124">
        <f>BK122</f>
        <v>0</v>
      </c>
      <c r="L122" s="120"/>
      <c r="M122" s="125"/>
      <c r="P122" s="126">
        <f>SUM(P123:P139)</f>
        <v>0</v>
      </c>
      <c r="R122" s="126">
        <f>SUM(R123:R139)</f>
        <v>0</v>
      </c>
      <c r="T122" s="127">
        <f>SUM(T123:T139)</f>
        <v>0</v>
      </c>
      <c r="AR122" s="121" t="s">
        <v>82</v>
      </c>
      <c r="AT122" s="128" t="s">
        <v>73</v>
      </c>
      <c r="AU122" s="128" t="s">
        <v>74</v>
      </c>
      <c r="AY122" s="121" t="s">
        <v>139</v>
      </c>
      <c r="BK122" s="129">
        <f>SUM(BK123:BK139)</f>
        <v>0</v>
      </c>
    </row>
    <row r="123" spans="2:65" s="1" customFormat="1" ht="76.349999999999994" customHeight="1">
      <c r="B123" s="32"/>
      <c r="C123" s="132" t="s">
        <v>82</v>
      </c>
      <c r="D123" s="132" t="s">
        <v>141</v>
      </c>
      <c r="E123" s="133" t="s">
        <v>1589</v>
      </c>
      <c r="F123" s="134" t="s">
        <v>1590</v>
      </c>
      <c r="G123" s="135" t="s">
        <v>1378</v>
      </c>
      <c r="H123" s="136">
        <v>1</v>
      </c>
      <c r="I123" s="137"/>
      <c r="J123" s="138">
        <f>ROUND(I123*H123,2)</f>
        <v>0</v>
      </c>
      <c r="K123" s="134" t="s">
        <v>1</v>
      </c>
      <c r="L123" s="32"/>
      <c r="M123" s="139" t="s">
        <v>1</v>
      </c>
      <c r="N123" s="140" t="s">
        <v>39</v>
      </c>
      <c r="P123" s="141">
        <f>O123*H123</f>
        <v>0</v>
      </c>
      <c r="Q123" s="141">
        <v>0</v>
      </c>
      <c r="R123" s="141">
        <f>Q123*H123</f>
        <v>0</v>
      </c>
      <c r="S123" s="141">
        <v>0</v>
      </c>
      <c r="T123" s="142">
        <f>S123*H123</f>
        <v>0</v>
      </c>
      <c r="AR123" s="143" t="s">
        <v>146</v>
      </c>
      <c r="AT123" s="143" t="s">
        <v>141</v>
      </c>
      <c r="AU123" s="143" t="s">
        <v>82</v>
      </c>
      <c r="AY123" s="17" t="s">
        <v>139</v>
      </c>
      <c r="BE123" s="144">
        <f>IF(N123="základní",J123,0)</f>
        <v>0</v>
      </c>
      <c r="BF123" s="144">
        <f>IF(N123="snížená",J123,0)</f>
        <v>0</v>
      </c>
      <c r="BG123" s="144">
        <f>IF(N123="zákl. přenesená",J123,0)</f>
        <v>0</v>
      </c>
      <c r="BH123" s="144">
        <f>IF(N123="sníž. přenesená",J123,0)</f>
        <v>0</v>
      </c>
      <c r="BI123" s="144">
        <f>IF(N123="nulová",J123,0)</f>
        <v>0</v>
      </c>
      <c r="BJ123" s="17" t="s">
        <v>82</v>
      </c>
      <c r="BK123" s="144">
        <f>ROUND(I123*H123,2)</f>
        <v>0</v>
      </c>
      <c r="BL123" s="17" t="s">
        <v>146</v>
      </c>
      <c r="BM123" s="143" t="s">
        <v>84</v>
      </c>
    </row>
    <row r="124" spans="2:65" s="1" customFormat="1" ht="68.25">
      <c r="B124" s="32"/>
      <c r="D124" s="146" t="s">
        <v>494</v>
      </c>
      <c r="F124" s="183" t="s">
        <v>1591</v>
      </c>
      <c r="I124" s="184"/>
      <c r="L124" s="32"/>
      <c r="M124" s="185"/>
      <c r="T124" s="56"/>
      <c r="AT124" s="17" t="s">
        <v>494</v>
      </c>
      <c r="AU124" s="17" t="s">
        <v>82</v>
      </c>
    </row>
    <row r="125" spans="2:65" s="1" customFormat="1" ht="24.2" customHeight="1">
      <c r="B125" s="32"/>
      <c r="C125" s="132" t="s">
        <v>84</v>
      </c>
      <c r="D125" s="132" t="s">
        <v>141</v>
      </c>
      <c r="E125" s="133" t="s">
        <v>1592</v>
      </c>
      <c r="F125" s="134" t="s">
        <v>1593</v>
      </c>
      <c r="G125" s="135" t="s">
        <v>1378</v>
      </c>
      <c r="H125" s="136">
        <v>1</v>
      </c>
      <c r="I125" s="137"/>
      <c r="J125" s="138">
        <f t="shared" ref="J125:J139" si="0">ROUND(I125*H125,2)</f>
        <v>0</v>
      </c>
      <c r="K125" s="134" t="s">
        <v>1</v>
      </c>
      <c r="L125" s="32"/>
      <c r="M125" s="139" t="s">
        <v>1</v>
      </c>
      <c r="N125" s="140" t="s">
        <v>39</v>
      </c>
      <c r="P125" s="141">
        <f t="shared" ref="P125:P139" si="1">O125*H125</f>
        <v>0</v>
      </c>
      <c r="Q125" s="141">
        <v>0</v>
      </c>
      <c r="R125" s="141">
        <f t="shared" ref="R125:R139" si="2">Q125*H125</f>
        <v>0</v>
      </c>
      <c r="S125" s="141">
        <v>0</v>
      </c>
      <c r="T125" s="142">
        <f t="shared" ref="T125:T139" si="3">S125*H125</f>
        <v>0</v>
      </c>
      <c r="AR125" s="143" t="s">
        <v>146</v>
      </c>
      <c r="AT125" s="143" t="s">
        <v>141</v>
      </c>
      <c r="AU125" s="143" t="s">
        <v>82</v>
      </c>
      <c r="AY125" s="17" t="s">
        <v>139</v>
      </c>
      <c r="BE125" s="144">
        <f t="shared" ref="BE125:BE139" si="4">IF(N125="základní",J125,0)</f>
        <v>0</v>
      </c>
      <c r="BF125" s="144">
        <f t="shared" ref="BF125:BF139" si="5">IF(N125="snížená",J125,0)</f>
        <v>0</v>
      </c>
      <c r="BG125" s="144">
        <f t="shared" ref="BG125:BG139" si="6">IF(N125="zákl. přenesená",J125,0)</f>
        <v>0</v>
      </c>
      <c r="BH125" s="144">
        <f t="shared" ref="BH125:BH139" si="7">IF(N125="sníž. přenesená",J125,0)</f>
        <v>0</v>
      </c>
      <c r="BI125" s="144">
        <f t="shared" ref="BI125:BI139" si="8">IF(N125="nulová",J125,0)</f>
        <v>0</v>
      </c>
      <c r="BJ125" s="17" t="s">
        <v>82</v>
      </c>
      <c r="BK125" s="144">
        <f t="shared" ref="BK125:BK139" si="9">ROUND(I125*H125,2)</f>
        <v>0</v>
      </c>
      <c r="BL125" s="17" t="s">
        <v>146</v>
      </c>
      <c r="BM125" s="143" t="s">
        <v>146</v>
      </c>
    </row>
    <row r="126" spans="2:65" s="1" customFormat="1" ht="24.2" customHeight="1">
      <c r="B126" s="32"/>
      <c r="C126" s="132" t="s">
        <v>156</v>
      </c>
      <c r="D126" s="132" t="s">
        <v>141</v>
      </c>
      <c r="E126" s="133" t="s">
        <v>1594</v>
      </c>
      <c r="F126" s="134" t="s">
        <v>1595</v>
      </c>
      <c r="G126" s="135" t="s">
        <v>1378</v>
      </c>
      <c r="H126" s="136">
        <v>1</v>
      </c>
      <c r="I126" s="137"/>
      <c r="J126" s="138">
        <f t="shared" si="0"/>
        <v>0</v>
      </c>
      <c r="K126" s="134" t="s">
        <v>1</v>
      </c>
      <c r="L126" s="32"/>
      <c r="M126" s="139" t="s">
        <v>1</v>
      </c>
      <c r="N126" s="140" t="s">
        <v>39</v>
      </c>
      <c r="P126" s="141">
        <f t="shared" si="1"/>
        <v>0</v>
      </c>
      <c r="Q126" s="141">
        <v>0</v>
      </c>
      <c r="R126" s="141">
        <f t="shared" si="2"/>
        <v>0</v>
      </c>
      <c r="S126" s="141">
        <v>0</v>
      </c>
      <c r="T126" s="142">
        <f t="shared" si="3"/>
        <v>0</v>
      </c>
      <c r="AR126" s="143" t="s">
        <v>146</v>
      </c>
      <c r="AT126" s="143" t="s">
        <v>141</v>
      </c>
      <c r="AU126" s="143" t="s">
        <v>82</v>
      </c>
      <c r="AY126" s="17" t="s">
        <v>139</v>
      </c>
      <c r="BE126" s="144">
        <f t="shared" si="4"/>
        <v>0</v>
      </c>
      <c r="BF126" s="144">
        <f t="shared" si="5"/>
        <v>0</v>
      </c>
      <c r="BG126" s="144">
        <f t="shared" si="6"/>
        <v>0</v>
      </c>
      <c r="BH126" s="144">
        <f t="shared" si="7"/>
        <v>0</v>
      </c>
      <c r="BI126" s="144">
        <f t="shared" si="8"/>
        <v>0</v>
      </c>
      <c r="BJ126" s="17" t="s">
        <v>82</v>
      </c>
      <c r="BK126" s="144">
        <f t="shared" si="9"/>
        <v>0</v>
      </c>
      <c r="BL126" s="17" t="s">
        <v>146</v>
      </c>
      <c r="BM126" s="143" t="s">
        <v>176</v>
      </c>
    </row>
    <row r="127" spans="2:65" s="1" customFormat="1" ht="44.25" customHeight="1">
      <c r="B127" s="32"/>
      <c r="C127" s="132" t="s">
        <v>146</v>
      </c>
      <c r="D127" s="132" t="s">
        <v>141</v>
      </c>
      <c r="E127" s="133" t="s">
        <v>1596</v>
      </c>
      <c r="F127" s="134" t="s">
        <v>1597</v>
      </c>
      <c r="G127" s="135" t="s">
        <v>159</v>
      </c>
      <c r="H127" s="136">
        <v>2</v>
      </c>
      <c r="I127" s="137"/>
      <c r="J127" s="138">
        <f t="shared" si="0"/>
        <v>0</v>
      </c>
      <c r="K127" s="134" t="s">
        <v>1</v>
      </c>
      <c r="L127" s="32"/>
      <c r="M127" s="139" t="s">
        <v>1</v>
      </c>
      <c r="N127" s="140" t="s">
        <v>39</v>
      </c>
      <c r="P127" s="141">
        <f t="shared" si="1"/>
        <v>0</v>
      </c>
      <c r="Q127" s="141">
        <v>0</v>
      </c>
      <c r="R127" s="141">
        <f t="shared" si="2"/>
        <v>0</v>
      </c>
      <c r="S127" s="141">
        <v>0</v>
      </c>
      <c r="T127" s="142">
        <f t="shared" si="3"/>
        <v>0</v>
      </c>
      <c r="AR127" s="143" t="s">
        <v>146</v>
      </c>
      <c r="AT127" s="143" t="s">
        <v>141</v>
      </c>
      <c r="AU127" s="143" t="s">
        <v>82</v>
      </c>
      <c r="AY127" s="17" t="s">
        <v>139</v>
      </c>
      <c r="BE127" s="144">
        <f t="shared" si="4"/>
        <v>0</v>
      </c>
      <c r="BF127" s="144">
        <f t="shared" si="5"/>
        <v>0</v>
      </c>
      <c r="BG127" s="144">
        <f t="shared" si="6"/>
        <v>0</v>
      </c>
      <c r="BH127" s="144">
        <f t="shared" si="7"/>
        <v>0</v>
      </c>
      <c r="BI127" s="144">
        <f t="shared" si="8"/>
        <v>0</v>
      </c>
      <c r="BJ127" s="17" t="s">
        <v>82</v>
      </c>
      <c r="BK127" s="144">
        <f t="shared" si="9"/>
        <v>0</v>
      </c>
      <c r="BL127" s="17" t="s">
        <v>146</v>
      </c>
      <c r="BM127" s="143" t="s">
        <v>188</v>
      </c>
    </row>
    <row r="128" spans="2:65" s="1" customFormat="1" ht="24.2" customHeight="1">
      <c r="B128" s="32"/>
      <c r="C128" s="132" t="s">
        <v>171</v>
      </c>
      <c r="D128" s="132" t="s">
        <v>141</v>
      </c>
      <c r="E128" s="133" t="s">
        <v>1598</v>
      </c>
      <c r="F128" s="134" t="s">
        <v>1599</v>
      </c>
      <c r="G128" s="135" t="s">
        <v>1378</v>
      </c>
      <c r="H128" s="136">
        <v>3</v>
      </c>
      <c r="I128" s="137"/>
      <c r="J128" s="138">
        <f t="shared" si="0"/>
        <v>0</v>
      </c>
      <c r="K128" s="134" t="s">
        <v>1</v>
      </c>
      <c r="L128" s="32"/>
      <c r="M128" s="139" t="s">
        <v>1</v>
      </c>
      <c r="N128" s="140" t="s">
        <v>39</v>
      </c>
      <c r="P128" s="141">
        <f t="shared" si="1"/>
        <v>0</v>
      </c>
      <c r="Q128" s="141">
        <v>0</v>
      </c>
      <c r="R128" s="141">
        <f t="shared" si="2"/>
        <v>0</v>
      </c>
      <c r="S128" s="141">
        <v>0</v>
      </c>
      <c r="T128" s="142">
        <f t="shared" si="3"/>
        <v>0</v>
      </c>
      <c r="AR128" s="143" t="s">
        <v>146</v>
      </c>
      <c r="AT128" s="143" t="s">
        <v>141</v>
      </c>
      <c r="AU128" s="143" t="s">
        <v>82</v>
      </c>
      <c r="AY128" s="17" t="s">
        <v>139</v>
      </c>
      <c r="BE128" s="144">
        <f t="shared" si="4"/>
        <v>0</v>
      </c>
      <c r="BF128" s="144">
        <f t="shared" si="5"/>
        <v>0</v>
      </c>
      <c r="BG128" s="144">
        <f t="shared" si="6"/>
        <v>0</v>
      </c>
      <c r="BH128" s="144">
        <f t="shared" si="7"/>
        <v>0</v>
      </c>
      <c r="BI128" s="144">
        <f t="shared" si="8"/>
        <v>0</v>
      </c>
      <c r="BJ128" s="17" t="s">
        <v>82</v>
      </c>
      <c r="BK128" s="144">
        <f t="shared" si="9"/>
        <v>0</v>
      </c>
      <c r="BL128" s="17" t="s">
        <v>146</v>
      </c>
      <c r="BM128" s="143" t="s">
        <v>150</v>
      </c>
    </row>
    <row r="129" spans="2:65" s="1" customFormat="1" ht="24.2" customHeight="1">
      <c r="B129" s="32"/>
      <c r="C129" s="132" t="s">
        <v>176</v>
      </c>
      <c r="D129" s="132" t="s">
        <v>141</v>
      </c>
      <c r="E129" s="133" t="s">
        <v>1600</v>
      </c>
      <c r="F129" s="134" t="s">
        <v>1601</v>
      </c>
      <c r="G129" s="135" t="s">
        <v>1378</v>
      </c>
      <c r="H129" s="136">
        <v>3</v>
      </c>
      <c r="I129" s="137"/>
      <c r="J129" s="138">
        <f t="shared" si="0"/>
        <v>0</v>
      </c>
      <c r="K129" s="134" t="s">
        <v>1</v>
      </c>
      <c r="L129" s="32"/>
      <c r="M129" s="139" t="s">
        <v>1</v>
      </c>
      <c r="N129" s="140" t="s">
        <v>39</v>
      </c>
      <c r="P129" s="141">
        <f t="shared" si="1"/>
        <v>0</v>
      </c>
      <c r="Q129" s="141">
        <v>0</v>
      </c>
      <c r="R129" s="141">
        <f t="shared" si="2"/>
        <v>0</v>
      </c>
      <c r="S129" s="141">
        <v>0</v>
      </c>
      <c r="T129" s="142">
        <f t="shared" si="3"/>
        <v>0</v>
      </c>
      <c r="AR129" s="143" t="s">
        <v>146</v>
      </c>
      <c r="AT129" s="143" t="s">
        <v>141</v>
      </c>
      <c r="AU129" s="143" t="s">
        <v>82</v>
      </c>
      <c r="AY129" s="17" t="s">
        <v>139</v>
      </c>
      <c r="BE129" s="144">
        <f t="shared" si="4"/>
        <v>0</v>
      </c>
      <c r="BF129" s="144">
        <f t="shared" si="5"/>
        <v>0</v>
      </c>
      <c r="BG129" s="144">
        <f t="shared" si="6"/>
        <v>0</v>
      </c>
      <c r="BH129" s="144">
        <f t="shared" si="7"/>
        <v>0</v>
      </c>
      <c r="BI129" s="144">
        <f t="shared" si="8"/>
        <v>0</v>
      </c>
      <c r="BJ129" s="17" t="s">
        <v>82</v>
      </c>
      <c r="BK129" s="144">
        <f t="shared" si="9"/>
        <v>0</v>
      </c>
      <c r="BL129" s="17" t="s">
        <v>146</v>
      </c>
      <c r="BM129" s="143" t="s">
        <v>204</v>
      </c>
    </row>
    <row r="130" spans="2:65" s="1" customFormat="1" ht="44.25" customHeight="1">
      <c r="B130" s="32"/>
      <c r="C130" s="132" t="s">
        <v>183</v>
      </c>
      <c r="D130" s="132" t="s">
        <v>141</v>
      </c>
      <c r="E130" s="133" t="s">
        <v>1602</v>
      </c>
      <c r="F130" s="134" t="s">
        <v>1603</v>
      </c>
      <c r="G130" s="135" t="s">
        <v>159</v>
      </c>
      <c r="H130" s="136">
        <v>3</v>
      </c>
      <c r="I130" s="137"/>
      <c r="J130" s="138">
        <f t="shared" si="0"/>
        <v>0</v>
      </c>
      <c r="K130" s="134" t="s">
        <v>1</v>
      </c>
      <c r="L130" s="32"/>
      <c r="M130" s="139" t="s">
        <v>1</v>
      </c>
      <c r="N130" s="140" t="s">
        <v>39</v>
      </c>
      <c r="P130" s="141">
        <f t="shared" si="1"/>
        <v>0</v>
      </c>
      <c r="Q130" s="141">
        <v>0</v>
      </c>
      <c r="R130" s="141">
        <f t="shared" si="2"/>
        <v>0</v>
      </c>
      <c r="S130" s="141">
        <v>0</v>
      </c>
      <c r="T130" s="142">
        <f t="shared" si="3"/>
        <v>0</v>
      </c>
      <c r="AR130" s="143" t="s">
        <v>146</v>
      </c>
      <c r="AT130" s="143" t="s">
        <v>141</v>
      </c>
      <c r="AU130" s="143" t="s">
        <v>82</v>
      </c>
      <c r="AY130" s="17" t="s">
        <v>139</v>
      </c>
      <c r="BE130" s="144">
        <f t="shared" si="4"/>
        <v>0</v>
      </c>
      <c r="BF130" s="144">
        <f t="shared" si="5"/>
        <v>0</v>
      </c>
      <c r="BG130" s="144">
        <f t="shared" si="6"/>
        <v>0</v>
      </c>
      <c r="BH130" s="144">
        <f t="shared" si="7"/>
        <v>0</v>
      </c>
      <c r="BI130" s="144">
        <f t="shared" si="8"/>
        <v>0</v>
      </c>
      <c r="BJ130" s="17" t="s">
        <v>82</v>
      </c>
      <c r="BK130" s="144">
        <f t="shared" si="9"/>
        <v>0</v>
      </c>
      <c r="BL130" s="17" t="s">
        <v>146</v>
      </c>
      <c r="BM130" s="143" t="s">
        <v>217</v>
      </c>
    </row>
    <row r="131" spans="2:65" s="1" customFormat="1" ht="44.25" customHeight="1">
      <c r="B131" s="32"/>
      <c r="C131" s="132" t="s">
        <v>188</v>
      </c>
      <c r="D131" s="132" t="s">
        <v>141</v>
      </c>
      <c r="E131" s="133" t="s">
        <v>1604</v>
      </c>
      <c r="F131" s="134" t="s">
        <v>1605</v>
      </c>
      <c r="G131" s="135" t="s">
        <v>159</v>
      </c>
      <c r="H131" s="136">
        <v>3</v>
      </c>
      <c r="I131" s="137"/>
      <c r="J131" s="138">
        <f t="shared" si="0"/>
        <v>0</v>
      </c>
      <c r="K131" s="134" t="s">
        <v>1</v>
      </c>
      <c r="L131" s="32"/>
      <c r="M131" s="139" t="s">
        <v>1</v>
      </c>
      <c r="N131" s="140" t="s">
        <v>39</v>
      </c>
      <c r="P131" s="141">
        <f t="shared" si="1"/>
        <v>0</v>
      </c>
      <c r="Q131" s="141">
        <v>0</v>
      </c>
      <c r="R131" s="141">
        <f t="shared" si="2"/>
        <v>0</v>
      </c>
      <c r="S131" s="141">
        <v>0</v>
      </c>
      <c r="T131" s="142">
        <f t="shared" si="3"/>
        <v>0</v>
      </c>
      <c r="AR131" s="143" t="s">
        <v>146</v>
      </c>
      <c r="AT131" s="143" t="s">
        <v>141</v>
      </c>
      <c r="AU131" s="143" t="s">
        <v>82</v>
      </c>
      <c r="AY131" s="17" t="s">
        <v>139</v>
      </c>
      <c r="BE131" s="144">
        <f t="shared" si="4"/>
        <v>0</v>
      </c>
      <c r="BF131" s="144">
        <f t="shared" si="5"/>
        <v>0</v>
      </c>
      <c r="BG131" s="144">
        <f t="shared" si="6"/>
        <v>0</v>
      </c>
      <c r="BH131" s="144">
        <f t="shared" si="7"/>
        <v>0</v>
      </c>
      <c r="BI131" s="144">
        <f t="shared" si="8"/>
        <v>0</v>
      </c>
      <c r="BJ131" s="17" t="s">
        <v>82</v>
      </c>
      <c r="BK131" s="144">
        <f t="shared" si="9"/>
        <v>0</v>
      </c>
      <c r="BL131" s="17" t="s">
        <v>146</v>
      </c>
      <c r="BM131" s="143" t="s">
        <v>230</v>
      </c>
    </row>
    <row r="132" spans="2:65" s="1" customFormat="1" ht="33" customHeight="1">
      <c r="B132" s="32"/>
      <c r="C132" s="132" t="s">
        <v>192</v>
      </c>
      <c r="D132" s="132" t="s">
        <v>141</v>
      </c>
      <c r="E132" s="133" t="s">
        <v>1606</v>
      </c>
      <c r="F132" s="134" t="s">
        <v>1607</v>
      </c>
      <c r="G132" s="135" t="s">
        <v>1608</v>
      </c>
      <c r="H132" s="136">
        <v>2</v>
      </c>
      <c r="I132" s="137"/>
      <c r="J132" s="138">
        <f t="shared" si="0"/>
        <v>0</v>
      </c>
      <c r="K132" s="134" t="s">
        <v>1</v>
      </c>
      <c r="L132" s="32"/>
      <c r="M132" s="139" t="s">
        <v>1</v>
      </c>
      <c r="N132" s="140" t="s">
        <v>39</v>
      </c>
      <c r="P132" s="141">
        <f t="shared" si="1"/>
        <v>0</v>
      </c>
      <c r="Q132" s="141">
        <v>0</v>
      </c>
      <c r="R132" s="141">
        <f t="shared" si="2"/>
        <v>0</v>
      </c>
      <c r="S132" s="141">
        <v>0</v>
      </c>
      <c r="T132" s="142">
        <f t="shared" si="3"/>
        <v>0</v>
      </c>
      <c r="AR132" s="143" t="s">
        <v>146</v>
      </c>
      <c r="AT132" s="143" t="s">
        <v>141</v>
      </c>
      <c r="AU132" s="143" t="s">
        <v>82</v>
      </c>
      <c r="AY132" s="17" t="s">
        <v>139</v>
      </c>
      <c r="BE132" s="144">
        <f t="shared" si="4"/>
        <v>0</v>
      </c>
      <c r="BF132" s="144">
        <f t="shared" si="5"/>
        <v>0</v>
      </c>
      <c r="BG132" s="144">
        <f t="shared" si="6"/>
        <v>0</v>
      </c>
      <c r="BH132" s="144">
        <f t="shared" si="7"/>
        <v>0</v>
      </c>
      <c r="BI132" s="144">
        <f t="shared" si="8"/>
        <v>0</v>
      </c>
      <c r="BJ132" s="17" t="s">
        <v>82</v>
      </c>
      <c r="BK132" s="144">
        <f t="shared" si="9"/>
        <v>0</v>
      </c>
      <c r="BL132" s="17" t="s">
        <v>146</v>
      </c>
      <c r="BM132" s="143" t="s">
        <v>243</v>
      </c>
    </row>
    <row r="133" spans="2:65" s="1" customFormat="1" ht="33" customHeight="1">
      <c r="B133" s="32"/>
      <c r="C133" s="132" t="s">
        <v>150</v>
      </c>
      <c r="D133" s="132" t="s">
        <v>141</v>
      </c>
      <c r="E133" s="133" t="s">
        <v>1609</v>
      </c>
      <c r="F133" s="134" t="s">
        <v>1610</v>
      </c>
      <c r="G133" s="135" t="s">
        <v>1608</v>
      </c>
      <c r="H133" s="136">
        <v>3</v>
      </c>
      <c r="I133" s="137"/>
      <c r="J133" s="138">
        <f t="shared" si="0"/>
        <v>0</v>
      </c>
      <c r="K133" s="134" t="s">
        <v>1</v>
      </c>
      <c r="L133" s="32"/>
      <c r="M133" s="139" t="s">
        <v>1</v>
      </c>
      <c r="N133" s="140" t="s">
        <v>39</v>
      </c>
      <c r="P133" s="141">
        <f t="shared" si="1"/>
        <v>0</v>
      </c>
      <c r="Q133" s="141">
        <v>0</v>
      </c>
      <c r="R133" s="141">
        <f t="shared" si="2"/>
        <v>0</v>
      </c>
      <c r="S133" s="141">
        <v>0</v>
      </c>
      <c r="T133" s="142">
        <f t="shared" si="3"/>
        <v>0</v>
      </c>
      <c r="AR133" s="143" t="s">
        <v>146</v>
      </c>
      <c r="AT133" s="143" t="s">
        <v>141</v>
      </c>
      <c r="AU133" s="143" t="s">
        <v>82</v>
      </c>
      <c r="AY133" s="17" t="s">
        <v>139</v>
      </c>
      <c r="BE133" s="144">
        <f t="shared" si="4"/>
        <v>0</v>
      </c>
      <c r="BF133" s="144">
        <f t="shared" si="5"/>
        <v>0</v>
      </c>
      <c r="BG133" s="144">
        <f t="shared" si="6"/>
        <v>0</v>
      </c>
      <c r="BH133" s="144">
        <f t="shared" si="7"/>
        <v>0</v>
      </c>
      <c r="BI133" s="144">
        <f t="shared" si="8"/>
        <v>0</v>
      </c>
      <c r="BJ133" s="17" t="s">
        <v>82</v>
      </c>
      <c r="BK133" s="144">
        <f t="shared" si="9"/>
        <v>0</v>
      </c>
      <c r="BL133" s="17" t="s">
        <v>146</v>
      </c>
      <c r="BM133" s="143" t="s">
        <v>255</v>
      </c>
    </row>
    <row r="134" spans="2:65" s="1" customFormat="1" ht="33" customHeight="1">
      <c r="B134" s="32"/>
      <c r="C134" s="132" t="s">
        <v>200</v>
      </c>
      <c r="D134" s="132" t="s">
        <v>141</v>
      </c>
      <c r="E134" s="133" t="s">
        <v>1611</v>
      </c>
      <c r="F134" s="134" t="s">
        <v>1612</v>
      </c>
      <c r="G134" s="135" t="s">
        <v>1608</v>
      </c>
      <c r="H134" s="136">
        <v>2</v>
      </c>
      <c r="I134" s="137"/>
      <c r="J134" s="138">
        <f t="shared" si="0"/>
        <v>0</v>
      </c>
      <c r="K134" s="134" t="s">
        <v>1</v>
      </c>
      <c r="L134" s="32"/>
      <c r="M134" s="139" t="s">
        <v>1</v>
      </c>
      <c r="N134" s="140" t="s">
        <v>39</v>
      </c>
      <c r="P134" s="141">
        <f t="shared" si="1"/>
        <v>0</v>
      </c>
      <c r="Q134" s="141">
        <v>0</v>
      </c>
      <c r="R134" s="141">
        <f t="shared" si="2"/>
        <v>0</v>
      </c>
      <c r="S134" s="141">
        <v>0</v>
      </c>
      <c r="T134" s="142">
        <f t="shared" si="3"/>
        <v>0</v>
      </c>
      <c r="AR134" s="143" t="s">
        <v>146</v>
      </c>
      <c r="AT134" s="143" t="s">
        <v>141</v>
      </c>
      <c r="AU134" s="143" t="s">
        <v>82</v>
      </c>
      <c r="AY134" s="17" t="s">
        <v>139</v>
      </c>
      <c r="BE134" s="144">
        <f t="shared" si="4"/>
        <v>0</v>
      </c>
      <c r="BF134" s="144">
        <f t="shared" si="5"/>
        <v>0</v>
      </c>
      <c r="BG134" s="144">
        <f t="shared" si="6"/>
        <v>0</v>
      </c>
      <c r="BH134" s="144">
        <f t="shared" si="7"/>
        <v>0</v>
      </c>
      <c r="BI134" s="144">
        <f t="shared" si="8"/>
        <v>0</v>
      </c>
      <c r="BJ134" s="17" t="s">
        <v>82</v>
      </c>
      <c r="BK134" s="144">
        <f t="shared" si="9"/>
        <v>0</v>
      </c>
      <c r="BL134" s="17" t="s">
        <v>146</v>
      </c>
      <c r="BM134" s="143" t="s">
        <v>267</v>
      </c>
    </row>
    <row r="135" spans="2:65" s="1" customFormat="1" ht="33" customHeight="1">
      <c r="B135" s="32"/>
      <c r="C135" s="132" t="s">
        <v>204</v>
      </c>
      <c r="D135" s="132" t="s">
        <v>141</v>
      </c>
      <c r="E135" s="133" t="s">
        <v>1613</v>
      </c>
      <c r="F135" s="134" t="s">
        <v>1614</v>
      </c>
      <c r="G135" s="135" t="s">
        <v>1608</v>
      </c>
      <c r="H135" s="136">
        <v>5</v>
      </c>
      <c r="I135" s="137"/>
      <c r="J135" s="138">
        <f t="shared" si="0"/>
        <v>0</v>
      </c>
      <c r="K135" s="134" t="s">
        <v>1</v>
      </c>
      <c r="L135" s="32"/>
      <c r="M135" s="139" t="s">
        <v>1</v>
      </c>
      <c r="N135" s="140" t="s">
        <v>39</v>
      </c>
      <c r="P135" s="141">
        <f t="shared" si="1"/>
        <v>0</v>
      </c>
      <c r="Q135" s="141">
        <v>0</v>
      </c>
      <c r="R135" s="141">
        <f t="shared" si="2"/>
        <v>0</v>
      </c>
      <c r="S135" s="141">
        <v>0</v>
      </c>
      <c r="T135" s="142">
        <f t="shared" si="3"/>
        <v>0</v>
      </c>
      <c r="AR135" s="143" t="s">
        <v>146</v>
      </c>
      <c r="AT135" s="143" t="s">
        <v>141</v>
      </c>
      <c r="AU135" s="143" t="s">
        <v>82</v>
      </c>
      <c r="AY135" s="17" t="s">
        <v>139</v>
      </c>
      <c r="BE135" s="144">
        <f t="shared" si="4"/>
        <v>0</v>
      </c>
      <c r="BF135" s="144">
        <f t="shared" si="5"/>
        <v>0</v>
      </c>
      <c r="BG135" s="144">
        <f t="shared" si="6"/>
        <v>0</v>
      </c>
      <c r="BH135" s="144">
        <f t="shared" si="7"/>
        <v>0</v>
      </c>
      <c r="BI135" s="144">
        <f t="shared" si="8"/>
        <v>0</v>
      </c>
      <c r="BJ135" s="17" t="s">
        <v>82</v>
      </c>
      <c r="BK135" s="144">
        <f t="shared" si="9"/>
        <v>0</v>
      </c>
      <c r="BL135" s="17" t="s">
        <v>146</v>
      </c>
      <c r="BM135" s="143" t="s">
        <v>276</v>
      </c>
    </row>
    <row r="136" spans="2:65" s="1" customFormat="1" ht="37.9" customHeight="1">
      <c r="B136" s="32"/>
      <c r="C136" s="132" t="s">
        <v>210</v>
      </c>
      <c r="D136" s="132" t="s">
        <v>141</v>
      </c>
      <c r="E136" s="133" t="s">
        <v>1615</v>
      </c>
      <c r="F136" s="134" t="s">
        <v>1616</v>
      </c>
      <c r="G136" s="135" t="s">
        <v>144</v>
      </c>
      <c r="H136" s="136">
        <v>1</v>
      </c>
      <c r="I136" s="137"/>
      <c r="J136" s="138">
        <f t="shared" si="0"/>
        <v>0</v>
      </c>
      <c r="K136" s="134" t="s">
        <v>1</v>
      </c>
      <c r="L136" s="32"/>
      <c r="M136" s="139" t="s">
        <v>1</v>
      </c>
      <c r="N136" s="140" t="s">
        <v>39</v>
      </c>
      <c r="P136" s="141">
        <f t="shared" si="1"/>
        <v>0</v>
      </c>
      <c r="Q136" s="141">
        <v>0</v>
      </c>
      <c r="R136" s="141">
        <f t="shared" si="2"/>
        <v>0</v>
      </c>
      <c r="S136" s="141">
        <v>0</v>
      </c>
      <c r="T136" s="142">
        <f t="shared" si="3"/>
        <v>0</v>
      </c>
      <c r="AR136" s="143" t="s">
        <v>146</v>
      </c>
      <c r="AT136" s="143" t="s">
        <v>141</v>
      </c>
      <c r="AU136" s="143" t="s">
        <v>82</v>
      </c>
      <c r="AY136" s="17" t="s">
        <v>139</v>
      </c>
      <c r="BE136" s="144">
        <f t="shared" si="4"/>
        <v>0</v>
      </c>
      <c r="BF136" s="144">
        <f t="shared" si="5"/>
        <v>0</v>
      </c>
      <c r="BG136" s="144">
        <f t="shared" si="6"/>
        <v>0</v>
      </c>
      <c r="BH136" s="144">
        <f t="shared" si="7"/>
        <v>0</v>
      </c>
      <c r="BI136" s="144">
        <f t="shared" si="8"/>
        <v>0</v>
      </c>
      <c r="BJ136" s="17" t="s">
        <v>82</v>
      </c>
      <c r="BK136" s="144">
        <f t="shared" si="9"/>
        <v>0</v>
      </c>
      <c r="BL136" s="17" t="s">
        <v>146</v>
      </c>
      <c r="BM136" s="143" t="s">
        <v>284</v>
      </c>
    </row>
    <row r="137" spans="2:65" s="1" customFormat="1" ht="44.25" customHeight="1">
      <c r="B137" s="32"/>
      <c r="C137" s="132" t="s">
        <v>217</v>
      </c>
      <c r="D137" s="132" t="s">
        <v>141</v>
      </c>
      <c r="E137" s="133" t="s">
        <v>1617</v>
      </c>
      <c r="F137" s="134" t="s">
        <v>1618</v>
      </c>
      <c r="G137" s="135" t="s">
        <v>1073</v>
      </c>
      <c r="H137" s="136">
        <v>18</v>
      </c>
      <c r="I137" s="137"/>
      <c r="J137" s="138">
        <f t="shared" si="0"/>
        <v>0</v>
      </c>
      <c r="K137" s="134" t="s">
        <v>1</v>
      </c>
      <c r="L137" s="32"/>
      <c r="M137" s="139" t="s">
        <v>1</v>
      </c>
      <c r="N137" s="140" t="s">
        <v>39</v>
      </c>
      <c r="P137" s="141">
        <f t="shared" si="1"/>
        <v>0</v>
      </c>
      <c r="Q137" s="141">
        <v>0</v>
      </c>
      <c r="R137" s="141">
        <f t="shared" si="2"/>
        <v>0</v>
      </c>
      <c r="S137" s="141">
        <v>0</v>
      </c>
      <c r="T137" s="142">
        <f t="shared" si="3"/>
        <v>0</v>
      </c>
      <c r="AR137" s="143" t="s">
        <v>146</v>
      </c>
      <c r="AT137" s="143" t="s">
        <v>141</v>
      </c>
      <c r="AU137" s="143" t="s">
        <v>82</v>
      </c>
      <c r="AY137" s="17" t="s">
        <v>139</v>
      </c>
      <c r="BE137" s="144">
        <f t="shared" si="4"/>
        <v>0</v>
      </c>
      <c r="BF137" s="144">
        <f t="shared" si="5"/>
        <v>0</v>
      </c>
      <c r="BG137" s="144">
        <f t="shared" si="6"/>
        <v>0</v>
      </c>
      <c r="BH137" s="144">
        <f t="shared" si="7"/>
        <v>0</v>
      </c>
      <c r="BI137" s="144">
        <f t="shared" si="8"/>
        <v>0</v>
      </c>
      <c r="BJ137" s="17" t="s">
        <v>82</v>
      </c>
      <c r="BK137" s="144">
        <f t="shared" si="9"/>
        <v>0</v>
      </c>
      <c r="BL137" s="17" t="s">
        <v>146</v>
      </c>
      <c r="BM137" s="143" t="s">
        <v>294</v>
      </c>
    </row>
    <row r="138" spans="2:65" s="1" customFormat="1" ht="66.75" customHeight="1">
      <c r="B138" s="32"/>
      <c r="C138" s="132" t="s">
        <v>8</v>
      </c>
      <c r="D138" s="132" t="s">
        <v>141</v>
      </c>
      <c r="E138" s="133" t="s">
        <v>1619</v>
      </c>
      <c r="F138" s="134" t="s">
        <v>1620</v>
      </c>
      <c r="G138" s="135" t="s">
        <v>1073</v>
      </c>
      <c r="H138" s="136">
        <v>18</v>
      </c>
      <c r="I138" s="137"/>
      <c r="J138" s="138">
        <f t="shared" si="0"/>
        <v>0</v>
      </c>
      <c r="K138" s="134" t="s">
        <v>1</v>
      </c>
      <c r="L138" s="32"/>
      <c r="M138" s="139" t="s">
        <v>1</v>
      </c>
      <c r="N138" s="140" t="s">
        <v>39</v>
      </c>
      <c r="P138" s="141">
        <f t="shared" si="1"/>
        <v>0</v>
      </c>
      <c r="Q138" s="141">
        <v>0</v>
      </c>
      <c r="R138" s="141">
        <f t="shared" si="2"/>
        <v>0</v>
      </c>
      <c r="S138" s="141">
        <v>0</v>
      </c>
      <c r="T138" s="142">
        <f t="shared" si="3"/>
        <v>0</v>
      </c>
      <c r="AR138" s="143" t="s">
        <v>146</v>
      </c>
      <c r="AT138" s="143" t="s">
        <v>141</v>
      </c>
      <c r="AU138" s="143" t="s">
        <v>82</v>
      </c>
      <c r="AY138" s="17" t="s">
        <v>139</v>
      </c>
      <c r="BE138" s="144">
        <f t="shared" si="4"/>
        <v>0</v>
      </c>
      <c r="BF138" s="144">
        <f t="shared" si="5"/>
        <v>0</v>
      </c>
      <c r="BG138" s="144">
        <f t="shared" si="6"/>
        <v>0</v>
      </c>
      <c r="BH138" s="144">
        <f t="shared" si="7"/>
        <v>0</v>
      </c>
      <c r="BI138" s="144">
        <f t="shared" si="8"/>
        <v>0</v>
      </c>
      <c r="BJ138" s="17" t="s">
        <v>82</v>
      </c>
      <c r="BK138" s="144">
        <f t="shared" si="9"/>
        <v>0</v>
      </c>
      <c r="BL138" s="17" t="s">
        <v>146</v>
      </c>
      <c r="BM138" s="143" t="s">
        <v>302</v>
      </c>
    </row>
    <row r="139" spans="2:65" s="1" customFormat="1" ht="16.5" customHeight="1">
      <c r="B139" s="32"/>
      <c r="C139" s="132" t="s">
        <v>230</v>
      </c>
      <c r="D139" s="132" t="s">
        <v>141</v>
      </c>
      <c r="E139" s="133" t="s">
        <v>1621</v>
      </c>
      <c r="F139" s="134" t="s">
        <v>1622</v>
      </c>
      <c r="G139" s="135" t="s">
        <v>1378</v>
      </c>
      <c r="H139" s="136">
        <v>4</v>
      </c>
      <c r="I139" s="137"/>
      <c r="J139" s="138">
        <f t="shared" si="0"/>
        <v>0</v>
      </c>
      <c r="K139" s="134" t="s">
        <v>1</v>
      </c>
      <c r="L139" s="32"/>
      <c r="M139" s="139" t="s">
        <v>1</v>
      </c>
      <c r="N139" s="140" t="s">
        <v>39</v>
      </c>
      <c r="P139" s="141">
        <f t="shared" si="1"/>
        <v>0</v>
      </c>
      <c r="Q139" s="141">
        <v>0</v>
      </c>
      <c r="R139" s="141">
        <f t="shared" si="2"/>
        <v>0</v>
      </c>
      <c r="S139" s="141">
        <v>0</v>
      </c>
      <c r="T139" s="142">
        <f t="shared" si="3"/>
        <v>0</v>
      </c>
      <c r="AR139" s="143" t="s">
        <v>146</v>
      </c>
      <c r="AT139" s="143" t="s">
        <v>141</v>
      </c>
      <c r="AU139" s="143" t="s">
        <v>82</v>
      </c>
      <c r="AY139" s="17" t="s">
        <v>139</v>
      </c>
      <c r="BE139" s="144">
        <f t="shared" si="4"/>
        <v>0</v>
      </c>
      <c r="BF139" s="144">
        <f t="shared" si="5"/>
        <v>0</v>
      </c>
      <c r="BG139" s="144">
        <f t="shared" si="6"/>
        <v>0</v>
      </c>
      <c r="BH139" s="144">
        <f t="shared" si="7"/>
        <v>0</v>
      </c>
      <c r="BI139" s="144">
        <f t="shared" si="8"/>
        <v>0</v>
      </c>
      <c r="BJ139" s="17" t="s">
        <v>82</v>
      </c>
      <c r="BK139" s="144">
        <f t="shared" si="9"/>
        <v>0</v>
      </c>
      <c r="BL139" s="17" t="s">
        <v>146</v>
      </c>
      <c r="BM139" s="143" t="s">
        <v>310</v>
      </c>
    </row>
    <row r="140" spans="2:65" s="11" customFormat="1" ht="25.9" customHeight="1">
      <c r="B140" s="120"/>
      <c r="D140" s="121" t="s">
        <v>73</v>
      </c>
      <c r="E140" s="122" t="s">
        <v>1623</v>
      </c>
      <c r="F140" s="122" t="s">
        <v>1624</v>
      </c>
      <c r="I140" s="123"/>
      <c r="J140" s="124">
        <f>BK140</f>
        <v>0</v>
      </c>
      <c r="L140" s="120"/>
      <c r="M140" s="125"/>
      <c r="P140" s="126">
        <f>SUM(P141:P154)</f>
        <v>0</v>
      </c>
      <c r="R140" s="126">
        <f>SUM(R141:R154)</f>
        <v>0</v>
      </c>
      <c r="T140" s="127">
        <f>SUM(T141:T154)</f>
        <v>0</v>
      </c>
      <c r="AR140" s="121" t="s">
        <v>82</v>
      </c>
      <c r="AT140" s="128" t="s">
        <v>73</v>
      </c>
      <c r="AU140" s="128" t="s">
        <v>74</v>
      </c>
      <c r="AY140" s="121" t="s">
        <v>139</v>
      </c>
      <c r="BK140" s="129">
        <f>SUM(BK141:BK154)</f>
        <v>0</v>
      </c>
    </row>
    <row r="141" spans="2:65" s="1" customFormat="1" ht="76.349999999999994" customHeight="1">
      <c r="B141" s="32"/>
      <c r="C141" s="132" t="s">
        <v>237</v>
      </c>
      <c r="D141" s="132" t="s">
        <v>141</v>
      </c>
      <c r="E141" s="133" t="s">
        <v>1625</v>
      </c>
      <c r="F141" s="134" t="s">
        <v>1626</v>
      </c>
      <c r="G141" s="135" t="s">
        <v>1378</v>
      </c>
      <c r="H141" s="136">
        <v>1</v>
      </c>
      <c r="I141" s="137"/>
      <c r="J141" s="138">
        <f t="shared" ref="J141:J154" si="10">ROUND(I141*H141,2)</f>
        <v>0</v>
      </c>
      <c r="K141" s="134" t="s">
        <v>1</v>
      </c>
      <c r="L141" s="32"/>
      <c r="M141" s="139" t="s">
        <v>1</v>
      </c>
      <c r="N141" s="140" t="s">
        <v>39</v>
      </c>
      <c r="P141" s="141">
        <f t="shared" ref="P141:P154" si="11">O141*H141</f>
        <v>0</v>
      </c>
      <c r="Q141" s="141">
        <v>0</v>
      </c>
      <c r="R141" s="141">
        <f t="shared" ref="R141:R154" si="12">Q141*H141</f>
        <v>0</v>
      </c>
      <c r="S141" s="141">
        <v>0</v>
      </c>
      <c r="T141" s="142">
        <f t="shared" ref="T141:T154" si="13">S141*H141</f>
        <v>0</v>
      </c>
      <c r="AR141" s="143" t="s">
        <v>146</v>
      </c>
      <c r="AT141" s="143" t="s">
        <v>141</v>
      </c>
      <c r="AU141" s="143" t="s">
        <v>82</v>
      </c>
      <c r="AY141" s="17" t="s">
        <v>139</v>
      </c>
      <c r="BE141" s="144">
        <f t="shared" ref="BE141:BE154" si="14">IF(N141="základní",J141,0)</f>
        <v>0</v>
      </c>
      <c r="BF141" s="144">
        <f t="shared" ref="BF141:BF154" si="15">IF(N141="snížená",J141,0)</f>
        <v>0</v>
      </c>
      <c r="BG141" s="144">
        <f t="shared" ref="BG141:BG154" si="16">IF(N141="zákl. přenesená",J141,0)</f>
        <v>0</v>
      </c>
      <c r="BH141" s="144">
        <f t="shared" ref="BH141:BH154" si="17">IF(N141="sníž. přenesená",J141,0)</f>
        <v>0</v>
      </c>
      <c r="BI141" s="144">
        <f t="shared" ref="BI141:BI154" si="18">IF(N141="nulová",J141,0)</f>
        <v>0</v>
      </c>
      <c r="BJ141" s="17" t="s">
        <v>82</v>
      </c>
      <c r="BK141" s="144">
        <f t="shared" ref="BK141:BK154" si="19">ROUND(I141*H141,2)</f>
        <v>0</v>
      </c>
      <c r="BL141" s="17" t="s">
        <v>146</v>
      </c>
      <c r="BM141" s="143" t="s">
        <v>318</v>
      </c>
    </row>
    <row r="142" spans="2:65" s="1" customFormat="1" ht="24.2" customHeight="1">
      <c r="B142" s="32"/>
      <c r="C142" s="132" t="s">
        <v>243</v>
      </c>
      <c r="D142" s="132" t="s">
        <v>141</v>
      </c>
      <c r="E142" s="133" t="s">
        <v>1627</v>
      </c>
      <c r="F142" s="134" t="s">
        <v>1628</v>
      </c>
      <c r="G142" s="135" t="s">
        <v>1378</v>
      </c>
      <c r="H142" s="136">
        <v>1</v>
      </c>
      <c r="I142" s="137"/>
      <c r="J142" s="138">
        <f t="shared" si="10"/>
        <v>0</v>
      </c>
      <c r="K142" s="134" t="s">
        <v>1</v>
      </c>
      <c r="L142" s="32"/>
      <c r="M142" s="139" t="s">
        <v>1</v>
      </c>
      <c r="N142" s="140" t="s">
        <v>39</v>
      </c>
      <c r="P142" s="141">
        <f t="shared" si="11"/>
        <v>0</v>
      </c>
      <c r="Q142" s="141">
        <v>0</v>
      </c>
      <c r="R142" s="141">
        <f t="shared" si="12"/>
        <v>0</v>
      </c>
      <c r="S142" s="141">
        <v>0</v>
      </c>
      <c r="T142" s="142">
        <f t="shared" si="13"/>
        <v>0</v>
      </c>
      <c r="AR142" s="143" t="s">
        <v>146</v>
      </c>
      <c r="AT142" s="143" t="s">
        <v>141</v>
      </c>
      <c r="AU142" s="143" t="s">
        <v>82</v>
      </c>
      <c r="AY142" s="17" t="s">
        <v>139</v>
      </c>
      <c r="BE142" s="144">
        <f t="shared" si="14"/>
        <v>0</v>
      </c>
      <c r="BF142" s="144">
        <f t="shared" si="15"/>
        <v>0</v>
      </c>
      <c r="BG142" s="144">
        <f t="shared" si="16"/>
        <v>0</v>
      </c>
      <c r="BH142" s="144">
        <f t="shared" si="17"/>
        <v>0</v>
      </c>
      <c r="BI142" s="144">
        <f t="shared" si="18"/>
        <v>0</v>
      </c>
      <c r="BJ142" s="17" t="s">
        <v>82</v>
      </c>
      <c r="BK142" s="144">
        <f t="shared" si="19"/>
        <v>0</v>
      </c>
      <c r="BL142" s="17" t="s">
        <v>146</v>
      </c>
      <c r="BM142" s="143" t="s">
        <v>328</v>
      </c>
    </row>
    <row r="143" spans="2:65" s="1" customFormat="1" ht="24.2" customHeight="1">
      <c r="B143" s="32"/>
      <c r="C143" s="132" t="s">
        <v>250</v>
      </c>
      <c r="D143" s="132" t="s">
        <v>141</v>
      </c>
      <c r="E143" s="133" t="s">
        <v>1629</v>
      </c>
      <c r="F143" s="134" t="s">
        <v>1630</v>
      </c>
      <c r="G143" s="135" t="s">
        <v>1378</v>
      </c>
      <c r="H143" s="136">
        <v>1</v>
      </c>
      <c r="I143" s="137"/>
      <c r="J143" s="138">
        <f t="shared" si="10"/>
        <v>0</v>
      </c>
      <c r="K143" s="134" t="s">
        <v>1</v>
      </c>
      <c r="L143" s="32"/>
      <c r="M143" s="139" t="s">
        <v>1</v>
      </c>
      <c r="N143" s="140" t="s">
        <v>39</v>
      </c>
      <c r="P143" s="141">
        <f t="shared" si="11"/>
        <v>0</v>
      </c>
      <c r="Q143" s="141">
        <v>0</v>
      </c>
      <c r="R143" s="141">
        <f t="shared" si="12"/>
        <v>0</v>
      </c>
      <c r="S143" s="141">
        <v>0</v>
      </c>
      <c r="T143" s="142">
        <f t="shared" si="13"/>
        <v>0</v>
      </c>
      <c r="AR143" s="143" t="s">
        <v>146</v>
      </c>
      <c r="AT143" s="143" t="s">
        <v>141</v>
      </c>
      <c r="AU143" s="143" t="s">
        <v>82</v>
      </c>
      <c r="AY143" s="17" t="s">
        <v>139</v>
      </c>
      <c r="BE143" s="144">
        <f t="shared" si="14"/>
        <v>0</v>
      </c>
      <c r="BF143" s="144">
        <f t="shared" si="15"/>
        <v>0</v>
      </c>
      <c r="BG143" s="144">
        <f t="shared" si="16"/>
        <v>0</v>
      </c>
      <c r="BH143" s="144">
        <f t="shared" si="17"/>
        <v>0</v>
      </c>
      <c r="BI143" s="144">
        <f t="shared" si="18"/>
        <v>0</v>
      </c>
      <c r="BJ143" s="17" t="s">
        <v>82</v>
      </c>
      <c r="BK143" s="144">
        <f t="shared" si="19"/>
        <v>0</v>
      </c>
      <c r="BL143" s="17" t="s">
        <v>146</v>
      </c>
      <c r="BM143" s="143" t="s">
        <v>345</v>
      </c>
    </row>
    <row r="144" spans="2:65" s="1" customFormat="1" ht="44.25" customHeight="1">
      <c r="B144" s="32"/>
      <c r="C144" s="132" t="s">
        <v>255</v>
      </c>
      <c r="D144" s="132" t="s">
        <v>141</v>
      </c>
      <c r="E144" s="133" t="s">
        <v>1631</v>
      </c>
      <c r="F144" s="134" t="s">
        <v>1632</v>
      </c>
      <c r="G144" s="135" t="s">
        <v>159</v>
      </c>
      <c r="H144" s="136">
        <v>2</v>
      </c>
      <c r="I144" s="137"/>
      <c r="J144" s="138">
        <f t="shared" si="10"/>
        <v>0</v>
      </c>
      <c r="K144" s="134" t="s">
        <v>1</v>
      </c>
      <c r="L144" s="32"/>
      <c r="M144" s="139" t="s">
        <v>1</v>
      </c>
      <c r="N144" s="140" t="s">
        <v>39</v>
      </c>
      <c r="P144" s="141">
        <f t="shared" si="11"/>
        <v>0</v>
      </c>
      <c r="Q144" s="141">
        <v>0</v>
      </c>
      <c r="R144" s="141">
        <f t="shared" si="12"/>
        <v>0</v>
      </c>
      <c r="S144" s="141">
        <v>0</v>
      </c>
      <c r="T144" s="142">
        <f t="shared" si="13"/>
        <v>0</v>
      </c>
      <c r="AR144" s="143" t="s">
        <v>146</v>
      </c>
      <c r="AT144" s="143" t="s">
        <v>141</v>
      </c>
      <c r="AU144" s="143" t="s">
        <v>82</v>
      </c>
      <c r="AY144" s="17" t="s">
        <v>139</v>
      </c>
      <c r="BE144" s="144">
        <f t="shared" si="14"/>
        <v>0</v>
      </c>
      <c r="BF144" s="144">
        <f t="shared" si="15"/>
        <v>0</v>
      </c>
      <c r="BG144" s="144">
        <f t="shared" si="16"/>
        <v>0</v>
      </c>
      <c r="BH144" s="144">
        <f t="shared" si="17"/>
        <v>0</v>
      </c>
      <c r="BI144" s="144">
        <f t="shared" si="18"/>
        <v>0</v>
      </c>
      <c r="BJ144" s="17" t="s">
        <v>82</v>
      </c>
      <c r="BK144" s="144">
        <f t="shared" si="19"/>
        <v>0</v>
      </c>
      <c r="BL144" s="17" t="s">
        <v>146</v>
      </c>
      <c r="BM144" s="143" t="s">
        <v>358</v>
      </c>
    </row>
    <row r="145" spans="2:65" s="1" customFormat="1" ht="24.2" customHeight="1">
      <c r="B145" s="32"/>
      <c r="C145" s="132" t="s">
        <v>7</v>
      </c>
      <c r="D145" s="132" t="s">
        <v>141</v>
      </c>
      <c r="E145" s="133" t="s">
        <v>1633</v>
      </c>
      <c r="F145" s="134" t="s">
        <v>1599</v>
      </c>
      <c r="G145" s="135" t="s">
        <v>1378</v>
      </c>
      <c r="H145" s="136">
        <v>1</v>
      </c>
      <c r="I145" s="137"/>
      <c r="J145" s="138">
        <f t="shared" si="10"/>
        <v>0</v>
      </c>
      <c r="K145" s="134" t="s">
        <v>1</v>
      </c>
      <c r="L145" s="32"/>
      <c r="M145" s="139" t="s">
        <v>1</v>
      </c>
      <c r="N145" s="140" t="s">
        <v>39</v>
      </c>
      <c r="P145" s="141">
        <f t="shared" si="11"/>
        <v>0</v>
      </c>
      <c r="Q145" s="141">
        <v>0</v>
      </c>
      <c r="R145" s="141">
        <f t="shared" si="12"/>
        <v>0</v>
      </c>
      <c r="S145" s="141">
        <v>0</v>
      </c>
      <c r="T145" s="142">
        <f t="shared" si="13"/>
        <v>0</v>
      </c>
      <c r="AR145" s="143" t="s">
        <v>146</v>
      </c>
      <c r="AT145" s="143" t="s">
        <v>141</v>
      </c>
      <c r="AU145" s="143" t="s">
        <v>82</v>
      </c>
      <c r="AY145" s="17" t="s">
        <v>139</v>
      </c>
      <c r="BE145" s="144">
        <f t="shared" si="14"/>
        <v>0</v>
      </c>
      <c r="BF145" s="144">
        <f t="shared" si="15"/>
        <v>0</v>
      </c>
      <c r="BG145" s="144">
        <f t="shared" si="16"/>
        <v>0</v>
      </c>
      <c r="BH145" s="144">
        <f t="shared" si="17"/>
        <v>0</v>
      </c>
      <c r="BI145" s="144">
        <f t="shared" si="18"/>
        <v>0</v>
      </c>
      <c r="BJ145" s="17" t="s">
        <v>82</v>
      </c>
      <c r="BK145" s="144">
        <f t="shared" si="19"/>
        <v>0</v>
      </c>
      <c r="BL145" s="17" t="s">
        <v>146</v>
      </c>
      <c r="BM145" s="143" t="s">
        <v>369</v>
      </c>
    </row>
    <row r="146" spans="2:65" s="1" customFormat="1" ht="24.2" customHeight="1">
      <c r="B146" s="32"/>
      <c r="C146" s="132" t="s">
        <v>267</v>
      </c>
      <c r="D146" s="132" t="s">
        <v>141</v>
      </c>
      <c r="E146" s="133" t="s">
        <v>1634</v>
      </c>
      <c r="F146" s="134" t="s">
        <v>1635</v>
      </c>
      <c r="G146" s="135" t="s">
        <v>1378</v>
      </c>
      <c r="H146" s="136">
        <v>1</v>
      </c>
      <c r="I146" s="137"/>
      <c r="J146" s="138">
        <f t="shared" si="10"/>
        <v>0</v>
      </c>
      <c r="K146" s="134" t="s">
        <v>1</v>
      </c>
      <c r="L146" s="32"/>
      <c r="M146" s="139" t="s">
        <v>1</v>
      </c>
      <c r="N146" s="140" t="s">
        <v>39</v>
      </c>
      <c r="P146" s="141">
        <f t="shared" si="11"/>
        <v>0</v>
      </c>
      <c r="Q146" s="141">
        <v>0</v>
      </c>
      <c r="R146" s="141">
        <f t="shared" si="12"/>
        <v>0</v>
      </c>
      <c r="S146" s="141">
        <v>0</v>
      </c>
      <c r="T146" s="142">
        <f t="shared" si="13"/>
        <v>0</v>
      </c>
      <c r="AR146" s="143" t="s">
        <v>146</v>
      </c>
      <c r="AT146" s="143" t="s">
        <v>141</v>
      </c>
      <c r="AU146" s="143" t="s">
        <v>82</v>
      </c>
      <c r="AY146" s="17" t="s">
        <v>139</v>
      </c>
      <c r="BE146" s="144">
        <f t="shared" si="14"/>
        <v>0</v>
      </c>
      <c r="BF146" s="144">
        <f t="shared" si="15"/>
        <v>0</v>
      </c>
      <c r="BG146" s="144">
        <f t="shared" si="16"/>
        <v>0</v>
      </c>
      <c r="BH146" s="144">
        <f t="shared" si="17"/>
        <v>0</v>
      </c>
      <c r="BI146" s="144">
        <f t="shared" si="18"/>
        <v>0</v>
      </c>
      <c r="BJ146" s="17" t="s">
        <v>82</v>
      </c>
      <c r="BK146" s="144">
        <f t="shared" si="19"/>
        <v>0</v>
      </c>
      <c r="BL146" s="17" t="s">
        <v>146</v>
      </c>
      <c r="BM146" s="143" t="s">
        <v>381</v>
      </c>
    </row>
    <row r="147" spans="2:65" s="1" customFormat="1" ht="44.25" customHeight="1">
      <c r="B147" s="32"/>
      <c r="C147" s="132" t="s">
        <v>271</v>
      </c>
      <c r="D147" s="132" t="s">
        <v>141</v>
      </c>
      <c r="E147" s="133" t="s">
        <v>1602</v>
      </c>
      <c r="F147" s="134" t="s">
        <v>1603</v>
      </c>
      <c r="G147" s="135" t="s">
        <v>159</v>
      </c>
      <c r="H147" s="136">
        <v>1</v>
      </c>
      <c r="I147" s="137"/>
      <c r="J147" s="138">
        <f t="shared" si="10"/>
        <v>0</v>
      </c>
      <c r="K147" s="134" t="s">
        <v>1</v>
      </c>
      <c r="L147" s="32"/>
      <c r="M147" s="139" t="s">
        <v>1</v>
      </c>
      <c r="N147" s="140" t="s">
        <v>39</v>
      </c>
      <c r="P147" s="141">
        <f t="shared" si="11"/>
        <v>0</v>
      </c>
      <c r="Q147" s="141">
        <v>0</v>
      </c>
      <c r="R147" s="141">
        <f t="shared" si="12"/>
        <v>0</v>
      </c>
      <c r="S147" s="141">
        <v>0</v>
      </c>
      <c r="T147" s="142">
        <f t="shared" si="13"/>
        <v>0</v>
      </c>
      <c r="AR147" s="143" t="s">
        <v>146</v>
      </c>
      <c r="AT147" s="143" t="s">
        <v>141</v>
      </c>
      <c r="AU147" s="143" t="s">
        <v>82</v>
      </c>
      <c r="AY147" s="17" t="s">
        <v>139</v>
      </c>
      <c r="BE147" s="144">
        <f t="shared" si="14"/>
        <v>0</v>
      </c>
      <c r="BF147" s="144">
        <f t="shared" si="15"/>
        <v>0</v>
      </c>
      <c r="BG147" s="144">
        <f t="shared" si="16"/>
        <v>0</v>
      </c>
      <c r="BH147" s="144">
        <f t="shared" si="17"/>
        <v>0</v>
      </c>
      <c r="BI147" s="144">
        <f t="shared" si="18"/>
        <v>0</v>
      </c>
      <c r="BJ147" s="17" t="s">
        <v>82</v>
      </c>
      <c r="BK147" s="144">
        <f t="shared" si="19"/>
        <v>0</v>
      </c>
      <c r="BL147" s="17" t="s">
        <v>146</v>
      </c>
      <c r="BM147" s="143" t="s">
        <v>391</v>
      </c>
    </row>
    <row r="148" spans="2:65" s="1" customFormat="1" ht="44.25" customHeight="1">
      <c r="B148" s="32"/>
      <c r="C148" s="132" t="s">
        <v>276</v>
      </c>
      <c r="D148" s="132" t="s">
        <v>141</v>
      </c>
      <c r="E148" s="133" t="s">
        <v>1631</v>
      </c>
      <c r="F148" s="134" t="s">
        <v>1632</v>
      </c>
      <c r="G148" s="135" t="s">
        <v>159</v>
      </c>
      <c r="H148" s="136">
        <v>1</v>
      </c>
      <c r="I148" s="137"/>
      <c r="J148" s="138">
        <f t="shared" si="10"/>
        <v>0</v>
      </c>
      <c r="K148" s="134" t="s">
        <v>1</v>
      </c>
      <c r="L148" s="32"/>
      <c r="M148" s="139" t="s">
        <v>1</v>
      </c>
      <c r="N148" s="140" t="s">
        <v>39</v>
      </c>
      <c r="P148" s="141">
        <f t="shared" si="11"/>
        <v>0</v>
      </c>
      <c r="Q148" s="141">
        <v>0</v>
      </c>
      <c r="R148" s="141">
        <f t="shared" si="12"/>
        <v>0</v>
      </c>
      <c r="S148" s="141">
        <v>0</v>
      </c>
      <c r="T148" s="142">
        <f t="shared" si="13"/>
        <v>0</v>
      </c>
      <c r="AR148" s="143" t="s">
        <v>146</v>
      </c>
      <c r="AT148" s="143" t="s">
        <v>141</v>
      </c>
      <c r="AU148" s="143" t="s">
        <v>82</v>
      </c>
      <c r="AY148" s="17" t="s">
        <v>139</v>
      </c>
      <c r="BE148" s="144">
        <f t="shared" si="14"/>
        <v>0</v>
      </c>
      <c r="BF148" s="144">
        <f t="shared" si="15"/>
        <v>0</v>
      </c>
      <c r="BG148" s="144">
        <f t="shared" si="16"/>
        <v>0</v>
      </c>
      <c r="BH148" s="144">
        <f t="shared" si="17"/>
        <v>0</v>
      </c>
      <c r="BI148" s="144">
        <f t="shared" si="18"/>
        <v>0</v>
      </c>
      <c r="BJ148" s="17" t="s">
        <v>82</v>
      </c>
      <c r="BK148" s="144">
        <f t="shared" si="19"/>
        <v>0</v>
      </c>
      <c r="BL148" s="17" t="s">
        <v>146</v>
      </c>
      <c r="BM148" s="143" t="s">
        <v>401</v>
      </c>
    </row>
    <row r="149" spans="2:65" s="1" customFormat="1" ht="33" customHeight="1">
      <c r="B149" s="32"/>
      <c r="C149" s="132" t="s">
        <v>280</v>
      </c>
      <c r="D149" s="132" t="s">
        <v>141</v>
      </c>
      <c r="E149" s="133" t="s">
        <v>1606</v>
      </c>
      <c r="F149" s="134" t="s">
        <v>1607</v>
      </c>
      <c r="G149" s="135" t="s">
        <v>1608</v>
      </c>
      <c r="H149" s="136">
        <v>1</v>
      </c>
      <c r="I149" s="137"/>
      <c r="J149" s="138">
        <f t="shared" si="10"/>
        <v>0</v>
      </c>
      <c r="K149" s="134" t="s">
        <v>1</v>
      </c>
      <c r="L149" s="32"/>
      <c r="M149" s="139" t="s">
        <v>1</v>
      </c>
      <c r="N149" s="140" t="s">
        <v>39</v>
      </c>
      <c r="P149" s="141">
        <f t="shared" si="11"/>
        <v>0</v>
      </c>
      <c r="Q149" s="141">
        <v>0</v>
      </c>
      <c r="R149" s="141">
        <f t="shared" si="12"/>
        <v>0</v>
      </c>
      <c r="S149" s="141">
        <v>0</v>
      </c>
      <c r="T149" s="142">
        <f t="shared" si="13"/>
        <v>0</v>
      </c>
      <c r="AR149" s="143" t="s">
        <v>146</v>
      </c>
      <c r="AT149" s="143" t="s">
        <v>141</v>
      </c>
      <c r="AU149" s="143" t="s">
        <v>82</v>
      </c>
      <c r="AY149" s="17" t="s">
        <v>139</v>
      </c>
      <c r="BE149" s="144">
        <f t="shared" si="14"/>
        <v>0</v>
      </c>
      <c r="BF149" s="144">
        <f t="shared" si="15"/>
        <v>0</v>
      </c>
      <c r="BG149" s="144">
        <f t="shared" si="16"/>
        <v>0</v>
      </c>
      <c r="BH149" s="144">
        <f t="shared" si="17"/>
        <v>0</v>
      </c>
      <c r="BI149" s="144">
        <f t="shared" si="18"/>
        <v>0</v>
      </c>
      <c r="BJ149" s="17" t="s">
        <v>82</v>
      </c>
      <c r="BK149" s="144">
        <f t="shared" si="19"/>
        <v>0</v>
      </c>
      <c r="BL149" s="17" t="s">
        <v>146</v>
      </c>
      <c r="BM149" s="143" t="s">
        <v>293</v>
      </c>
    </row>
    <row r="150" spans="2:65" s="1" customFormat="1" ht="33" customHeight="1">
      <c r="B150" s="32"/>
      <c r="C150" s="132" t="s">
        <v>284</v>
      </c>
      <c r="D150" s="132" t="s">
        <v>141</v>
      </c>
      <c r="E150" s="133" t="s">
        <v>1636</v>
      </c>
      <c r="F150" s="134" t="s">
        <v>1637</v>
      </c>
      <c r="G150" s="135" t="s">
        <v>1608</v>
      </c>
      <c r="H150" s="136">
        <v>1</v>
      </c>
      <c r="I150" s="137"/>
      <c r="J150" s="138">
        <f t="shared" si="10"/>
        <v>0</v>
      </c>
      <c r="K150" s="134" t="s">
        <v>1</v>
      </c>
      <c r="L150" s="32"/>
      <c r="M150" s="139" t="s">
        <v>1</v>
      </c>
      <c r="N150" s="140" t="s">
        <v>39</v>
      </c>
      <c r="P150" s="141">
        <f t="shared" si="11"/>
        <v>0</v>
      </c>
      <c r="Q150" s="141">
        <v>0</v>
      </c>
      <c r="R150" s="141">
        <f t="shared" si="12"/>
        <v>0</v>
      </c>
      <c r="S150" s="141">
        <v>0</v>
      </c>
      <c r="T150" s="142">
        <f t="shared" si="13"/>
        <v>0</v>
      </c>
      <c r="AR150" s="143" t="s">
        <v>146</v>
      </c>
      <c r="AT150" s="143" t="s">
        <v>141</v>
      </c>
      <c r="AU150" s="143" t="s">
        <v>82</v>
      </c>
      <c r="AY150" s="17" t="s">
        <v>139</v>
      </c>
      <c r="BE150" s="144">
        <f t="shared" si="14"/>
        <v>0</v>
      </c>
      <c r="BF150" s="144">
        <f t="shared" si="15"/>
        <v>0</v>
      </c>
      <c r="BG150" s="144">
        <f t="shared" si="16"/>
        <v>0</v>
      </c>
      <c r="BH150" s="144">
        <f t="shared" si="17"/>
        <v>0</v>
      </c>
      <c r="BI150" s="144">
        <f t="shared" si="18"/>
        <v>0</v>
      </c>
      <c r="BJ150" s="17" t="s">
        <v>82</v>
      </c>
      <c r="BK150" s="144">
        <f t="shared" si="19"/>
        <v>0</v>
      </c>
      <c r="BL150" s="17" t="s">
        <v>146</v>
      </c>
      <c r="BM150" s="143" t="s">
        <v>440</v>
      </c>
    </row>
    <row r="151" spans="2:65" s="1" customFormat="1" ht="37.9" customHeight="1">
      <c r="B151" s="32"/>
      <c r="C151" s="132" t="s">
        <v>288</v>
      </c>
      <c r="D151" s="132" t="s">
        <v>141</v>
      </c>
      <c r="E151" s="133" t="s">
        <v>1615</v>
      </c>
      <c r="F151" s="134" t="s">
        <v>1616</v>
      </c>
      <c r="G151" s="135" t="s">
        <v>144</v>
      </c>
      <c r="H151" s="136">
        <v>1</v>
      </c>
      <c r="I151" s="137"/>
      <c r="J151" s="138">
        <f t="shared" si="10"/>
        <v>0</v>
      </c>
      <c r="K151" s="134" t="s">
        <v>1</v>
      </c>
      <c r="L151" s="32"/>
      <c r="M151" s="139" t="s">
        <v>1</v>
      </c>
      <c r="N151" s="140" t="s">
        <v>39</v>
      </c>
      <c r="P151" s="141">
        <f t="shared" si="11"/>
        <v>0</v>
      </c>
      <c r="Q151" s="141">
        <v>0</v>
      </c>
      <c r="R151" s="141">
        <f t="shared" si="12"/>
        <v>0</v>
      </c>
      <c r="S151" s="141">
        <v>0</v>
      </c>
      <c r="T151" s="142">
        <f t="shared" si="13"/>
        <v>0</v>
      </c>
      <c r="AR151" s="143" t="s">
        <v>146</v>
      </c>
      <c r="AT151" s="143" t="s">
        <v>141</v>
      </c>
      <c r="AU151" s="143" t="s">
        <v>82</v>
      </c>
      <c r="AY151" s="17" t="s">
        <v>139</v>
      </c>
      <c r="BE151" s="144">
        <f t="shared" si="14"/>
        <v>0</v>
      </c>
      <c r="BF151" s="144">
        <f t="shared" si="15"/>
        <v>0</v>
      </c>
      <c r="BG151" s="144">
        <f t="shared" si="16"/>
        <v>0</v>
      </c>
      <c r="BH151" s="144">
        <f t="shared" si="17"/>
        <v>0</v>
      </c>
      <c r="BI151" s="144">
        <f t="shared" si="18"/>
        <v>0</v>
      </c>
      <c r="BJ151" s="17" t="s">
        <v>82</v>
      </c>
      <c r="BK151" s="144">
        <f t="shared" si="19"/>
        <v>0</v>
      </c>
      <c r="BL151" s="17" t="s">
        <v>146</v>
      </c>
      <c r="BM151" s="143" t="s">
        <v>448</v>
      </c>
    </row>
    <row r="152" spans="2:65" s="1" customFormat="1" ht="44.25" customHeight="1">
      <c r="B152" s="32"/>
      <c r="C152" s="132" t="s">
        <v>294</v>
      </c>
      <c r="D152" s="132" t="s">
        <v>141</v>
      </c>
      <c r="E152" s="133" t="s">
        <v>1617</v>
      </c>
      <c r="F152" s="134" t="s">
        <v>1618</v>
      </c>
      <c r="G152" s="135" t="s">
        <v>1073</v>
      </c>
      <c r="H152" s="136">
        <v>4</v>
      </c>
      <c r="I152" s="137"/>
      <c r="J152" s="138">
        <f t="shared" si="10"/>
        <v>0</v>
      </c>
      <c r="K152" s="134" t="s">
        <v>1</v>
      </c>
      <c r="L152" s="32"/>
      <c r="M152" s="139" t="s">
        <v>1</v>
      </c>
      <c r="N152" s="140" t="s">
        <v>39</v>
      </c>
      <c r="P152" s="141">
        <f t="shared" si="11"/>
        <v>0</v>
      </c>
      <c r="Q152" s="141">
        <v>0</v>
      </c>
      <c r="R152" s="141">
        <f t="shared" si="12"/>
        <v>0</v>
      </c>
      <c r="S152" s="141">
        <v>0</v>
      </c>
      <c r="T152" s="142">
        <f t="shared" si="13"/>
        <v>0</v>
      </c>
      <c r="AR152" s="143" t="s">
        <v>146</v>
      </c>
      <c r="AT152" s="143" t="s">
        <v>141</v>
      </c>
      <c r="AU152" s="143" t="s">
        <v>82</v>
      </c>
      <c r="AY152" s="17" t="s">
        <v>139</v>
      </c>
      <c r="BE152" s="144">
        <f t="shared" si="14"/>
        <v>0</v>
      </c>
      <c r="BF152" s="144">
        <f t="shared" si="15"/>
        <v>0</v>
      </c>
      <c r="BG152" s="144">
        <f t="shared" si="16"/>
        <v>0</v>
      </c>
      <c r="BH152" s="144">
        <f t="shared" si="17"/>
        <v>0</v>
      </c>
      <c r="BI152" s="144">
        <f t="shared" si="18"/>
        <v>0</v>
      </c>
      <c r="BJ152" s="17" t="s">
        <v>82</v>
      </c>
      <c r="BK152" s="144">
        <f t="shared" si="19"/>
        <v>0</v>
      </c>
      <c r="BL152" s="17" t="s">
        <v>146</v>
      </c>
      <c r="BM152" s="143" t="s">
        <v>458</v>
      </c>
    </row>
    <row r="153" spans="2:65" s="1" customFormat="1" ht="66.75" customHeight="1">
      <c r="B153" s="32"/>
      <c r="C153" s="132" t="s">
        <v>298</v>
      </c>
      <c r="D153" s="132" t="s">
        <v>141</v>
      </c>
      <c r="E153" s="133" t="s">
        <v>1619</v>
      </c>
      <c r="F153" s="134" t="s">
        <v>1620</v>
      </c>
      <c r="G153" s="135" t="s">
        <v>1073</v>
      </c>
      <c r="H153" s="136">
        <v>4</v>
      </c>
      <c r="I153" s="137"/>
      <c r="J153" s="138">
        <f t="shared" si="10"/>
        <v>0</v>
      </c>
      <c r="K153" s="134" t="s">
        <v>1</v>
      </c>
      <c r="L153" s="32"/>
      <c r="M153" s="139" t="s">
        <v>1</v>
      </c>
      <c r="N153" s="140" t="s">
        <v>39</v>
      </c>
      <c r="P153" s="141">
        <f t="shared" si="11"/>
        <v>0</v>
      </c>
      <c r="Q153" s="141">
        <v>0</v>
      </c>
      <c r="R153" s="141">
        <f t="shared" si="12"/>
        <v>0</v>
      </c>
      <c r="S153" s="141">
        <v>0</v>
      </c>
      <c r="T153" s="142">
        <f t="shared" si="13"/>
        <v>0</v>
      </c>
      <c r="AR153" s="143" t="s">
        <v>146</v>
      </c>
      <c r="AT153" s="143" t="s">
        <v>141</v>
      </c>
      <c r="AU153" s="143" t="s">
        <v>82</v>
      </c>
      <c r="AY153" s="17" t="s">
        <v>139</v>
      </c>
      <c r="BE153" s="144">
        <f t="shared" si="14"/>
        <v>0</v>
      </c>
      <c r="BF153" s="144">
        <f t="shared" si="15"/>
        <v>0</v>
      </c>
      <c r="BG153" s="144">
        <f t="shared" si="16"/>
        <v>0</v>
      </c>
      <c r="BH153" s="144">
        <f t="shared" si="17"/>
        <v>0</v>
      </c>
      <c r="BI153" s="144">
        <f t="shared" si="18"/>
        <v>0</v>
      </c>
      <c r="BJ153" s="17" t="s">
        <v>82</v>
      </c>
      <c r="BK153" s="144">
        <f t="shared" si="19"/>
        <v>0</v>
      </c>
      <c r="BL153" s="17" t="s">
        <v>146</v>
      </c>
      <c r="BM153" s="143" t="s">
        <v>497</v>
      </c>
    </row>
    <row r="154" spans="2:65" s="1" customFormat="1" ht="16.5" customHeight="1">
      <c r="B154" s="32"/>
      <c r="C154" s="132" t="s">
        <v>302</v>
      </c>
      <c r="D154" s="132" t="s">
        <v>141</v>
      </c>
      <c r="E154" s="133" t="s">
        <v>1621</v>
      </c>
      <c r="F154" s="134" t="s">
        <v>1622</v>
      </c>
      <c r="G154" s="135" t="s">
        <v>1378</v>
      </c>
      <c r="H154" s="136">
        <v>2</v>
      </c>
      <c r="I154" s="137"/>
      <c r="J154" s="138">
        <f t="shared" si="10"/>
        <v>0</v>
      </c>
      <c r="K154" s="134" t="s">
        <v>1</v>
      </c>
      <c r="L154" s="32"/>
      <c r="M154" s="139" t="s">
        <v>1</v>
      </c>
      <c r="N154" s="140" t="s">
        <v>39</v>
      </c>
      <c r="P154" s="141">
        <f t="shared" si="11"/>
        <v>0</v>
      </c>
      <c r="Q154" s="141">
        <v>0</v>
      </c>
      <c r="R154" s="141">
        <f t="shared" si="12"/>
        <v>0</v>
      </c>
      <c r="S154" s="141">
        <v>0</v>
      </c>
      <c r="T154" s="142">
        <f t="shared" si="13"/>
        <v>0</v>
      </c>
      <c r="AR154" s="143" t="s">
        <v>146</v>
      </c>
      <c r="AT154" s="143" t="s">
        <v>141</v>
      </c>
      <c r="AU154" s="143" t="s">
        <v>82</v>
      </c>
      <c r="AY154" s="17" t="s">
        <v>139</v>
      </c>
      <c r="BE154" s="144">
        <f t="shared" si="14"/>
        <v>0</v>
      </c>
      <c r="BF154" s="144">
        <f t="shared" si="15"/>
        <v>0</v>
      </c>
      <c r="BG154" s="144">
        <f t="shared" si="16"/>
        <v>0</v>
      </c>
      <c r="BH154" s="144">
        <f t="shared" si="17"/>
        <v>0</v>
      </c>
      <c r="BI154" s="144">
        <f t="shared" si="18"/>
        <v>0</v>
      </c>
      <c r="BJ154" s="17" t="s">
        <v>82</v>
      </c>
      <c r="BK154" s="144">
        <f t="shared" si="19"/>
        <v>0</v>
      </c>
      <c r="BL154" s="17" t="s">
        <v>146</v>
      </c>
      <c r="BM154" s="143" t="s">
        <v>515</v>
      </c>
    </row>
    <row r="155" spans="2:65" s="11" customFormat="1" ht="25.9" customHeight="1">
      <c r="B155" s="120"/>
      <c r="D155" s="121" t="s">
        <v>73</v>
      </c>
      <c r="E155" s="122" t="s">
        <v>1638</v>
      </c>
      <c r="F155" s="122" t="s">
        <v>1639</v>
      </c>
      <c r="I155" s="123"/>
      <c r="J155" s="124">
        <f>BK155</f>
        <v>0</v>
      </c>
      <c r="L155" s="120"/>
      <c r="M155" s="125"/>
      <c r="P155" s="126">
        <f>SUM(P156:P167)</f>
        <v>0</v>
      </c>
      <c r="R155" s="126">
        <f>SUM(R156:R167)</f>
        <v>0</v>
      </c>
      <c r="T155" s="127">
        <f>SUM(T156:T167)</f>
        <v>0</v>
      </c>
      <c r="AR155" s="121" t="s">
        <v>82</v>
      </c>
      <c r="AT155" s="128" t="s">
        <v>73</v>
      </c>
      <c r="AU155" s="128" t="s">
        <v>74</v>
      </c>
      <c r="AY155" s="121" t="s">
        <v>139</v>
      </c>
      <c r="BK155" s="129">
        <f>SUM(BK156:BK167)</f>
        <v>0</v>
      </c>
    </row>
    <row r="156" spans="2:65" s="1" customFormat="1" ht="76.349999999999994" customHeight="1">
      <c r="B156" s="32"/>
      <c r="C156" s="132" t="s">
        <v>306</v>
      </c>
      <c r="D156" s="132" t="s">
        <v>141</v>
      </c>
      <c r="E156" s="133" t="s">
        <v>1640</v>
      </c>
      <c r="F156" s="134" t="s">
        <v>1641</v>
      </c>
      <c r="G156" s="135" t="s">
        <v>1378</v>
      </c>
      <c r="H156" s="136">
        <v>1</v>
      </c>
      <c r="I156" s="137"/>
      <c r="J156" s="138">
        <f t="shared" ref="J156:J167" si="20">ROUND(I156*H156,2)</f>
        <v>0</v>
      </c>
      <c r="K156" s="134" t="s">
        <v>1</v>
      </c>
      <c r="L156" s="32"/>
      <c r="M156" s="139" t="s">
        <v>1</v>
      </c>
      <c r="N156" s="140" t="s">
        <v>39</v>
      </c>
      <c r="P156" s="141">
        <f t="shared" ref="P156:P167" si="21">O156*H156</f>
        <v>0</v>
      </c>
      <c r="Q156" s="141">
        <v>0</v>
      </c>
      <c r="R156" s="141">
        <f t="shared" ref="R156:R167" si="22">Q156*H156</f>
        <v>0</v>
      </c>
      <c r="S156" s="141">
        <v>0</v>
      </c>
      <c r="T156" s="142">
        <f t="shared" ref="T156:T167" si="23">S156*H156</f>
        <v>0</v>
      </c>
      <c r="AR156" s="143" t="s">
        <v>146</v>
      </c>
      <c r="AT156" s="143" t="s">
        <v>141</v>
      </c>
      <c r="AU156" s="143" t="s">
        <v>82</v>
      </c>
      <c r="AY156" s="17" t="s">
        <v>139</v>
      </c>
      <c r="BE156" s="144">
        <f t="shared" ref="BE156:BE167" si="24">IF(N156="základní",J156,0)</f>
        <v>0</v>
      </c>
      <c r="BF156" s="144">
        <f t="shared" ref="BF156:BF167" si="25">IF(N156="snížená",J156,0)</f>
        <v>0</v>
      </c>
      <c r="BG156" s="144">
        <f t="shared" ref="BG156:BG167" si="26">IF(N156="zákl. přenesená",J156,0)</f>
        <v>0</v>
      </c>
      <c r="BH156" s="144">
        <f t="shared" ref="BH156:BH167" si="27">IF(N156="sníž. přenesená",J156,0)</f>
        <v>0</v>
      </c>
      <c r="BI156" s="144">
        <f t="shared" ref="BI156:BI167" si="28">IF(N156="nulová",J156,0)</f>
        <v>0</v>
      </c>
      <c r="BJ156" s="17" t="s">
        <v>82</v>
      </c>
      <c r="BK156" s="144">
        <f t="shared" ref="BK156:BK167" si="29">ROUND(I156*H156,2)</f>
        <v>0</v>
      </c>
      <c r="BL156" s="17" t="s">
        <v>146</v>
      </c>
      <c r="BM156" s="143" t="s">
        <v>532</v>
      </c>
    </row>
    <row r="157" spans="2:65" s="1" customFormat="1" ht="24.2" customHeight="1">
      <c r="B157" s="32"/>
      <c r="C157" s="132" t="s">
        <v>310</v>
      </c>
      <c r="D157" s="132" t="s">
        <v>141</v>
      </c>
      <c r="E157" s="133" t="s">
        <v>1627</v>
      </c>
      <c r="F157" s="134" t="s">
        <v>1628</v>
      </c>
      <c r="G157" s="135" t="s">
        <v>1378</v>
      </c>
      <c r="H157" s="136">
        <v>1</v>
      </c>
      <c r="I157" s="137"/>
      <c r="J157" s="138">
        <f t="shared" si="20"/>
        <v>0</v>
      </c>
      <c r="K157" s="134" t="s">
        <v>1</v>
      </c>
      <c r="L157" s="32"/>
      <c r="M157" s="139" t="s">
        <v>1</v>
      </c>
      <c r="N157" s="140" t="s">
        <v>39</v>
      </c>
      <c r="P157" s="141">
        <f t="shared" si="21"/>
        <v>0</v>
      </c>
      <c r="Q157" s="141">
        <v>0</v>
      </c>
      <c r="R157" s="141">
        <f t="shared" si="22"/>
        <v>0</v>
      </c>
      <c r="S157" s="141">
        <v>0</v>
      </c>
      <c r="T157" s="142">
        <f t="shared" si="23"/>
        <v>0</v>
      </c>
      <c r="AR157" s="143" t="s">
        <v>146</v>
      </c>
      <c r="AT157" s="143" t="s">
        <v>141</v>
      </c>
      <c r="AU157" s="143" t="s">
        <v>82</v>
      </c>
      <c r="AY157" s="17" t="s">
        <v>139</v>
      </c>
      <c r="BE157" s="144">
        <f t="shared" si="24"/>
        <v>0</v>
      </c>
      <c r="BF157" s="144">
        <f t="shared" si="25"/>
        <v>0</v>
      </c>
      <c r="BG157" s="144">
        <f t="shared" si="26"/>
        <v>0</v>
      </c>
      <c r="BH157" s="144">
        <f t="shared" si="27"/>
        <v>0</v>
      </c>
      <c r="BI157" s="144">
        <f t="shared" si="28"/>
        <v>0</v>
      </c>
      <c r="BJ157" s="17" t="s">
        <v>82</v>
      </c>
      <c r="BK157" s="144">
        <f t="shared" si="29"/>
        <v>0</v>
      </c>
      <c r="BL157" s="17" t="s">
        <v>146</v>
      </c>
      <c r="BM157" s="143" t="s">
        <v>540</v>
      </c>
    </row>
    <row r="158" spans="2:65" s="1" customFormat="1" ht="24.2" customHeight="1">
      <c r="B158" s="32"/>
      <c r="C158" s="132" t="s">
        <v>314</v>
      </c>
      <c r="D158" s="132" t="s">
        <v>141</v>
      </c>
      <c r="E158" s="133" t="s">
        <v>1629</v>
      </c>
      <c r="F158" s="134" t="s">
        <v>1630</v>
      </c>
      <c r="G158" s="135" t="s">
        <v>1378</v>
      </c>
      <c r="H158" s="136">
        <v>1</v>
      </c>
      <c r="I158" s="137"/>
      <c r="J158" s="138">
        <f t="shared" si="20"/>
        <v>0</v>
      </c>
      <c r="K158" s="134" t="s">
        <v>1</v>
      </c>
      <c r="L158" s="32"/>
      <c r="M158" s="139" t="s">
        <v>1</v>
      </c>
      <c r="N158" s="140" t="s">
        <v>39</v>
      </c>
      <c r="P158" s="141">
        <f t="shared" si="21"/>
        <v>0</v>
      </c>
      <c r="Q158" s="141">
        <v>0</v>
      </c>
      <c r="R158" s="141">
        <f t="shared" si="22"/>
        <v>0</v>
      </c>
      <c r="S158" s="141">
        <v>0</v>
      </c>
      <c r="T158" s="142">
        <f t="shared" si="23"/>
        <v>0</v>
      </c>
      <c r="AR158" s="143" t="s">
        <v>146</v>
      </c>
      <c r="AT158" s="143" t="s">
        <v>141</v>
      </c>
      <c r="AU158" s="143" t="s">
        <v>82</v>
      </c>
      <c r="AY158" s="17" t="s">
        <v>139</v>
      </c>
      <c r="BE158" s="144">
        <f t="shared" si="24"/>
        <v>0</v>
      </c>
      <c r="BF158" s="144">
        <f t="shared" si="25"/>
        <v>0</v>
      </c>
      <c r="BG158" s="144">
        <f t="shared" si="26"/>
        <v>0</v>
      </c>
      <c r="BH158" s="144">
        <f t="shared" si="27"/>
        <v>0</v>
      </c>
      <c r="BI158" s="144">
        <f t="shared" si="28"/>
        <v>0</v>
      </c>
      <c r="BJ158" s="17" t="s">
        <v>82</v>
      </c>
      <c r="BK158" s="144">
        <f t="shared" si="29"/>
        <v>0</v>
      </c>
      <c r="BL158" s="17" t="s">
        <v>146</v>
      </c>
      <c r="BM158" s="143" t="s">
        <v>557</v>
      </c>
    </row>
    <row r="159" spans="2:65" s="1" customFormat="1" ht="44.25" customHeight="1">
      <c r="B159" s="32"/>
      <c r="C159" s="132" t="s">
        <v>318</v>
      </c>
      <c r="D159" s="132" t="s">
        <v>141</v>
      </c>
      <c r="E159" s="133" t="s">
        <v>1631</v>
      </c>
      <c r="F159" s="134" t="s">
        <v>1632</v>
      </c>
      <c r="G159" s="135" t="s">
        <v>159</v>
      </c>
      <c r="H159" s="136">
        <v>2</v>
      </c>
      <c r="I159" s="137"/>
      <c r="J159" s="138">
        <f t="shared" si="20"/>
        <v>0</v>
      </c>
      <c r="K159" s="134" t="s">
        <v>1</v>
      </c>
      <c r="L159" s="32"/>
      <c r="M159" s="139" t="s">
        <v>1</v>
      </c>
      <c r="N159" s="140" t="s">
        <v>39</v>
      </c>
      <c r="P159" s="141">
        <f t="shared" si="21"/>
        <v>0</v>
      </c>
      <c r="Q159" s="141">
        <v>0</v>
      </c>
      <c r="R159" s="141">
        <f t="shared" si="22"/>
        <v>0</v>
      </c>
      <c r="S159" s="141">
        <v>0</v>
      </c>
      <c r="T159" s="142">
        <f t="shared" si="23"/>
        <v>0</v>
      </c>
      <c r="AR159" s="143" t="s">
        <v>146</v>
      </c>
      <c r="AT159" s="143" t="s">
        <v>141</v>
      </c>
      <c r="AU159" s="143" t="s">
        <v>82</v>
      </c>
      <c r="AY159" s="17" t="s">
        <v>139</v>
      </c>
      <c r="BE159" s="144">
        <f t="shared" si="24"/>
        <v>0</v>
      </c>
      <c r="BF159" s="144">
        <f t="shared" si="25"/>
        <v>0</v>
      </c>
      <c r="BG159" s="144">
        <f t="shared" si="26"/>
        <v>0</v>
      </c>
      <c r="BH159" s="144">
        <f t="shared" si="27"/>
        <v>0</v>
      </c>
      <c r="BI159" s="144">
        <f t="shared" si="28"/>
        <v>0</v>
      </c>
      <c r="BJ159" s="17" t="s">
        <v>82</v>
      </c>
      <c r="BK159" s="144">
        <f t="shared" si="29"/>
        <v>0</v>
      </c>
      <c r="BL159" s="17" t="s">
        <v>146</v>
      </c>
      <c r="BM159" s="143" t="s">
        <v>579</v>
      </c>
    </row>
    <row r="160" spans="2:65" s="1" customFormat="1" ht="24.2" customHeight="1">
      <c r="B160" s="32"/>
      <c r="C160" s="132" t="s">
        <v>322</v>
      </c>
      <c r="D160" s="132" t="s">
        <v>141</v>
      </c>
      <c r="E160" s="133" t="s">
        <v>1633</v>
      </c>
      <c r="F160" s="134" t="s">
        <v>1599</v>
      </c>
      <c r="G160" s="135" t="s">
        <v>1378</v>
      </c>
      <c r="H160" s="136">
        <v>2</v>
      </c>
      <c r="I160" s="137"/>
      <c r="J160" s="138">
        <f t="shared" si="20"/>
        <v>0</v>
      </c>
      <c r="K160" s="134" t="s">
        <v>1</v>
      </c>
      <c r="L160" s="32"/>
      <c r="M160" s="139" t="s">
        <v>1</v>
      </c>
      <c r="N160" s="140" t="s">
        <v>39</v>
      </c>
      <c r="P160" s="141">
        <f t="shared" si="21"/>
        <v>0</v>
      </c>
      <c r="Q160" s="141">
        <v>0</v>
      </c>
      <c r="R160" s="141">
        <f t="shared" si="22"/>
        <v>0</v>
      </c>
      <c r="S160" s="141">
        <v>0</v>
      </c>
      <c r="T160" s="142">
        <f t="shared" si="23"/>
        <v>0</v>
      </c>
      <c r="AR160" s="143" t="s">
        <v>146</v>
      </c>
      <c r="AT160" s="143" t="s">
        <v>141</v>
      </c>
      <c r="AU160" s="143" t="s">
        <v>82</v>
      </c>
      <c r="AY160" s="17" t="s">
        <v>139</v>
      </c>
      <c r="BE160" s="144">
        <f t="shared" si="24"/>
        <v>0</v>
      </c>
      <c r="BF160" s="144">
        <f t="shared" si="25"/>
        <v>0</v>
      </c>
      <c r="BG160" s="144">
        <f t="shared" si="26"/>
        <v>0</v>
      </c>
      <c r="BH160" s="144">
        <f t="shared" si="27"/>
        <v>0</v>
      </c>
      <c r="BI160" s="144">
        <f t="shared" si="28"/>
        <v>0</v>
      </c>
      <c r="BJ160" s="17" t="s">
        <v>82</v>
      </c>
      <c r="BK160" s="144">
        <f t="shared" si="29"/>
        <v>0</v>
      </c>
      <c r="BL160" s="17" t="s">
        <v>146</v>
      </c>
      <c r="BM160" s="143" t="s">
        <v>593</v>
      </c>
    </row>
    <row r="161" spans="2:65" s="1" customFormat="1" ht="44.25" customHeight="1">
      <c r="B161" s="32"/>
      <c r="C161" s="132" t="s">
        <v>328</v>
      </c>
      <c r="D161" s="132" t="s">
        <v>141</v>
      </c>
      <c r="E161" s="133" t="s">
        <v>1602</v>
      </c>
      <c r="F161" s="134" t="s">
        <v>1603</v>
      </c>
      <c r="G161" s="135" t="s">
        <v>159</v>
      </c>
      <c r="H161" s="136">
        <v>2</v>
      </c>
      <c r="I161" s="137"/>
      <c r="J161" s="138">
        <f t="shared" si="20"/>
        <v>0</v>
      </c>
      <c r="K161" s="134" t="s">
        <v>1</v>
      </c>
      <c r="L161" s="32"/>
      <c r="M161" s="139" t="s">
        <v>1</v>
      </c>
      <c r="N161" s="140" t="s">
        <v>39</v>
      </c>
      <c r="P161" s="141">
        <f t="shared" si="21"/>
        <v>0</v>
      </c>
      <c r="Q161" s="141">
        <v>0</v>
      </c>
      <c r="R161" s="141">
        <f t="shared" si="22"/>
        <v>0</v>
      </c>
      <c r="S161" s="141">
        <v>0</v>
      </c>
      <c r="T161" s="142">
        <f t="shared" si="23"/>
        <v>0</v>
      </c>
      <c r="AR161" s="143" t="s">
        <v>146</v>
      </c>
      <c r="AT161" s="143" t="s">
        <v>141</v>
      </c>
      <c r="AU161" s="143" t="s">
        <v>82</v>
      </c>
      <c r="AY161" s="17" t="s">
        <v>139</v>
      </c>
      <c r="BE161" s="144">
        <f t="shared" si="24"/>
        <v>0</v>
      </c>
      <c r="BF161" s="144">
        <f t="shared" si="25"/>
        <v>0</v>
      </c>
      <c r="BG161" s="144">
        <f t="shared" si="26"/>
        <v>0</v>
      </c>
      <c r="BH161" s="144">
        <f t="shared" si="27"/>
        <v>0</v>
      </c>
      <c r="BI161" s="144">
        <f t="shared" si="28"/>
        <v>0</v>
      </c>
      <c r="BJ161" s="17" t="s">
        <v>82</v>
      </c>
      <c r="BK161" s="144">
        <f t="shared" si="29"/>
        <v>0</v>
      </c>
      <c r="BL161" s="17" t="s">
        <v>146</v>
      </c>
      <c r="BM161" s="143" t="s">
        <v>613</v>
      </c>
    </row>
    <row r="162" spans="2:65" s="1" customFormat="1" ht="33" customHeight="1">
      <c r="B162" s="32"/>
      <c r="C162" s="132" t="s">
        <v>339</v>
      </c>
      <c r="D162" s="132" t="s">
        <v>141</v>
      </c>
      <c r="E162" s="133" t="s">
        <v>1606</v>
      </c>
      <c r="F162" s="134" t="s">
        <v>1607</v>
      </c>
      <c r="G162" s="135" t="s">
        <v>1608</v>
      </c>
      <c r="H162" s="136">
        <v>1</v>
      </c>
      <c r="I162" s="137"/>
      <c r="J162" s="138">
        <f t="shared" si="20"/>
        <v>0</v>
      </c>
      <c r="K162" s="134" t="s">
        <v>1</v>
      </c>
      <c r="L162" s="32"/>
      <c r="M162" s="139" t="s">
        <v>1</v>
      </c>
      <c r="N162" s="140" t="s">
        <v>39</v>
      </c>
      <c r="P162" s="141">
        <f t="shared" si="21"/>
        <v>0</v>
      </c>
      <c r="Q162" s="141">
        <v>0</v>
      </c>
      <c r="R162" s="141">
        <f t="shared" si="22"/>
        <v>0</v>
      </c>
      <c r="S162" s="141">
        <v>0</v>
      </c>
      <c r="T162" s="142">
        <f t="shared" si="23"/>
        <v>0</v>
      </c>
      <c r="AR162" s="143" t="s">
        <v>146</v>
      </c>
      <c r="AT162" s="143" t="s">
        <v>141</v>
      </c>
      <c r="AU162" s="143" t="s">
        <v>82</v>
      </c>
      <c r="AY162" s="17" t="s">
        <v>139</v>
      </c>
      <c r="BE162" s="144">
        <f t="shared" si="24"/>
        <v>0</v>
      </c>
      <c r="BF162" s="144">
        <f t="shared" si="25"/>
        <v>0</v>
      </c>
      <c r="BG162" s="144">
        <f t="shared" si="26"/>
        <v>0</v>
      </c>
      <c r="BH162" s="144">
        <f t="shared" si="27"/>
        <v>0</v>
      </c>
      <c r="BI162" s="144">
        <f t="shared" si="28"/>
        <v>0</v>
      </c>
      <c r="BJ162" s="17" t="s">
        <v>82</v>
      </c>
      <c r="BK162" s="144">
        <f t="shared" si="29"/>
        <v>0</v>
      </c>
      <c r="BL162" s="17" t="s">
        <v>146</v>
      </c>
      <c r="BM162" s="143" t="s">
        <v>628</v>
      </c>
    </row>
    <row r="163" spans="2:65" s="1" customFormat="1" ht="33" customHeight="1">
      <c r="B163" s="32"/>
      <c r="C163" s="132" t="s">
        <v>345</v>
      </c>
      <c r="D163" s="132" t="s">
        <v>141</v>
      </c>
      <c r="E163" s="133" t="s">
        <v>1636</v>
      </c>
      <c r="F163" s="134" t="s">
        <v>1637</v>
      </c>
      <c r="G163" s="135" t="s">
        <v>1608</v>
      </c>
      <c r="H163" s="136">
        <v>1</v>
      </c>
      <c r="I163" s="137"/>
      <c r="J163" s="138">
        <f t="shared" si="20"/>
        <v>0</v>
      </c>
      <c r="K163" s="134" t="s">
        <v>1</v>
      </c>
      <c r="L163" s="32"/>
      <c r="M163" s="139" t="s">
        <v>1</v>
      </c>
      <c r="N163" s="140" t="s">
        <v>39</v>
      </c>
      <c r="P163" s="141">
        <f t="shared" si="21"/>
        <v>0</v>
      </c>
      <c r="Q163" s="141">
        <v>0</v>
      </c>
      <c r="R163" s="141">
        <f t="shared" si="22"/>
        <v>0</v>
      </c>
      <c r="S163" s="141">
        <v>0</v>
      </c>
      <c r="T163" s="142">
        <f t="shared" si="23"/>
        <v>0</v>
      </c>
      <c r="AR163" s="143" t="s">
        <v>146</v>
      </c>
      <c r="AT163" s="143" t="s">
        <v>141</v>
      </c>
      <c r="AU163" s="143" t="s">
        <v>82</v>
      </c>
      <c r="AY163" s="17" t="s">
        <v>139</v>
      </c>
      <c r="BE163" s="144">
        <f t="shared" si="24"/>
        <v>0</v>
      </c>
      <c r="BF163" s="144">
        <f t="shared" si="25"/>
        <v>0</v>
      </c>
      <c r="BG163" s="144">
        <f t="shared" si="26"/>
        <v>0</v>
      </c>
      <c r="BH163" s="144">
        <f t="shared" si="27"/>
        <v>0</v>
      </c>
      <c r="BI163" s="144">
        <f t="shared" si="28"/>
        <v>0</v>
      </c>
      <c r="BJ163" s="17" t="s">
        <v>82</v>
      </c>
      <c r="BK163" s="144">
        <f t="shared" si="29"/>
        <v>0</v>
      </c>
      <c r="BL163" s="17" t="s">
        <v>146</v>
      </c>
      <c r="BM163" s="143" t="s">
        <v>637</v>
      </c>
    </row>
    <row r="164" spans="2:65" s="1" customFormat="1" ht="37.9" customHeight="1">
      <c r="B164" s="32"/>
      <c r="C164" s="132" t="s">
        <v>352</v>
      </c>
      <c r="D164" s="132" t="s">
        <v>141</v>
      </c>
      <c r="E164" s="133" t="s">
        <v>1615</v>
      </c>
      <c r="F164" s="134" t="s">
        <v>1616</v>
      </c>
      <c r="G164" s="135" t="s">
        <v>144</v>
      </c>
      <c r="H164" s="136">
        <v>1</v>
      </c>
      <c r="I164" s="137"/>
      <c r="J164" s="138">
        <f t="shared" si="20"/>
        <v>0</v>
      </c>
      <c r="K164" s="134" t="s">
        <v>1</v>
      </c>
      <c r="L164" s="32"/>
      <c r="M164" s="139" t="s">
        <v>1</v>
      </c>
      <c r="N164" s="140" t="s">
        <v>39</v>
      </c>
      <c r="P164" s="141">
        <f t="shared" si="21"/>
        <v>0</v>
      </c>
      <c r="Q164" s="141">
        <v>0</v>
      </c>
      <c r="R164" s="141">
        <f t="shared" si="22"/>
        <v>0</v>
      </c>
      <c r="S164" s="141">
        <v>0</v>
      </c>
      <c r="T164" s="142">
        <f t="shared" si="23"/>
        <v>0</v>
      </c>
      <c r="AR164" s="143" t="s">
        <v>146</v>
      </c>
      <c r="AT164" s="143" t="s">
        <v>141</v>
      </c>
      <c r="AU164" s="143" t="s">
        <v>82</v>
      </c>
      <c r="AY164" s="17" t="s">
        <v>139</v>
      </c>
      <c r="BE164" s="144">
        <f t="shared" si="24"/>
        <v>0</v>
      </c>
      <c r="BF164" s="144">
        <f t="shared" si="25"/>
        <v>0</v>
      </c>
      <c r="BG164" s="144">
        <f t="shared" si="26"/>
        <v>0</v>
      </c>
      <c r="BH164" s="144">
        <f t="shared" si="27"/>
        <v>0</v>
      </c>
      <c r="BI164" s="144">
        <f t="shared" si="28"/>
        <v>0</v>
      </c>
      <c r="BJ164" s="17" t="s">
        <v>82</v>
      </c>
      <c r="BK164" s="144">
        <f t="shared" si="29"/>
        <v>0</v>
      </c>
      <c r="BL164" s="17" t="s">
        <v>146</v>
      </c>
      <c r="BM164" s="143" t="s">
        <v>651</v>
      </c>
    </row>
    <row r="165" spans="2:65" s="1" customFormat="1" ht="44.25" customHeight="1">
      <c r="B165" s="32"/>
      <c r="C165" s="132" t="s">
        <v>358</v>
      </c>
      <c r="D165" s="132" t="s">
        <v>141</v>
      </c>
      <c r="E165" s="133" t="s">
        <v>1617</v>
      </c>
      <c r="F165" s="134" t="s">
        <v>1618</v>
      </c>
      <c r="G165" s="135" t="s">
        <v>1073</v>
      </c>
      <c r="H165" s="136">
        <v>4</v>
      </c>
      <c r="I165" s="137"/>
      <c r="J165" s="138">
        <f t="shared" si="20"/>
        <v>0</v>
      </c>
      <c r="K165" s="134" t="s">
        <v>1</v>
      </c>
      <c r="L165" s="32"/>
      <c r="M165" s="139" t="s">
        <v>1</v>
      </c>
      <c r="N165" s="140" t="s">
        <v>39</v>
      </c>
      <c r="P165" s="141">
        <f t="shared" si="21"/>
        <v>0</v>
      </c>
      <c r="Q165" s="141">
        <v>0</v>
      </c>
      <c r="R165" s="141">
        <f t="shared" si="22"/>
        <v>0</v>
      </c>
      <c r="S165" s="141">
        <v>0</v>
      </c>
      <c r="T165" s="142">
        <f t="shared" si="23"/>
        <v>0</v>
      </c>
      <c r="AR165" s="143" t="s">
        <v>146</v>
      </c>
      <c r="AT165" s="143" t="s">
        <v>141</v>
      </c>
      <c r="AU165" s="143" t="s">
        <v>82</v>
      </c>
      <c r="AY165" s="17" t="s">
        <v>139</v>
      </c>
      <c r="BE165" s="144">
        <f t="shared" si="24"/>
        <v>0</v>
      </c>
      <c r="BF165" s="144">
        <f t="shared" si="25"/>
        <v>0</v>
      </c>
      <c r="BG165" s="144">
        <f t="shared" si="26"/>
        <v>0</v>
      </c>
      <c r="BH165" s="144">
        <f t="shared" si="27"/>
        <v>0</v>
      </c>
      <c r="BI165" s="144">
        <f t="shared" si="28"/>
        <v>0</v>
      </c>
      <c r="BJ165" s="17" t="s">
        <v>82</v>
      </c>
      <c r="BK165" s="144">
        <f t="shared" si="29"/>
        <v>0</v>
      </c>
      <c r="BL165" s="17" t="s">
        <v>146</v>
      </c>
      <c r="BM165" s="143" t="s">
        <v>660</v>
      </c>
    </row>
    <row r="166" spans="2:65" s="1" customFormat="1" ht="66.75" customHeight="1">
      <c r="B166" s="32"/>
      <c r="C166" s="132" t="s">
        <v>364</v>
      </c>
      <c r="D166" s="132" t="s">
        <v>141</v>
      </c>
      <c r="E166" s="133" t="s">
        <v>1619</v>
      </c>
      <c r="F166" s="134" t="s">
        <v>1620</v>
      </c>
      <c r="G166" s="135" t="s">
        <v>1073</v>
      </c>
      <c r="H166" s="136">
        <v>4</v>
      </c>
      <c r="I166" s="137"/>
      <c r="J166" s="138">
        <f t="shared" si="20"/>
        <v>0</v>
      </c>
      <c r="K166" s="134" t="s">
        <v>1</v>
      </c>
      <c r="L166" s="32"/>
      <c r="M166" s="139" t="s">
        <v>1</v>
      </c>
      <c r="N166" s="140" t="s">
        <v>39</v>
      </c>
      <c r="P166" s="141">
        <f t="shared" si="21"/>
        <v>0</v>
      </c>
      <c r="Q166" s="141">
        <v>0</v>
      </c>
      <c r="R166" s="141">
        <f t="shared" si="22"/>
        <v>0</v>
      </c>
      <c r="S166" s="141">
        <v>0</v>
      </c>
      <c r="T166" s="142">
        <f t="shared" si="23"/>
        <v>0</v>
      </c>
      <c r="AR166" s="143" t="s">
        <v>146</v>
      </c>
      <c r="AT166" s="143" t="s">
        <v>141</v>
      </c>
      <c r="AU166" s="143" t="s">
        <v>82</v>
      </c>
      <c r="AY166" s="17" t="s">
        <v>139</v>
      </c>
      <c r="BE166" s="144">
        <f t="shared" si="24"/>
        <v>0</v>
      </c>
      <c r="BF166" s="144">
        <f t="shared" si="25"/>
        <v>0</v>
      </c>
      <c r="BG166" s="144">
        <f t="shared" si="26"/>
        <v>0</v>
      </c>
      <c r="BH166" s="144">
        <f t="shared" si="27"/>
        <v>0</v>
      </c>
      <c r="BI166" s="144">
        <f t="shared" si="28"/>
        <v>0</v>
      </c>
      <c r="BJ166" s="17" t="s">
        <v>82</v>
      </c>
      <c r="BK166" s="144">
        <f t="shared" si="29"/>
        <v>0</v>
      </c>
      <c r="BL166" s="17" t="s">
        <v>146</v>
      </c>
      <c r="BM166" s="143" t="s">
        <v>670</v>
      </c>
    </row>
    <row r="167" spans="2:65" s="1" customFormat="1" ht="16.5" customHeight="1">
      <c r="B167" s="32"/>
      <c r="C167" s="132" t="s">
        <v>369</v>
      </c>
      <c r="D167" s="132" t="s">
        <v>141</v>
      </c>
      <c r="E167" s="133" t="s">
        <v>1621</v>
      </c>
      <c r="F167" s="134" t="s">
        <v>1622</v>
      </c>
      <c r="G167" s="135" t="s">
        <v>1378</v>
      </c>
      <c r="H167" s="136">
        <v>2</v>
      </c>
      <c r="I167" s="137"/>
      <c r="J167" s="138">
        <f t="shared" si="20"/>
        <v>0</v>
      </c>
      <c r="K167" s="134" t="s">
        <v>1</v>
      </c>
      <c r="L167" s="32"/>
      <c r="M167" s="139" t="s">
        <v>1</v>
      </c>
      <c r="N167" s="140" t="s">
        <v>39</v>
      </c>
      <c r="P167" s="141">
        <f t="shared" si="21"/>
        <v>0</v>
      </c>
      <c r="Q167" s="141">
        <v>0</v>
      </c>
      <c r="R167" s="141">
        <f t="shared" si="22"/>
        <v>0</v>
      </c>
      <c r="S167" s="141">
        <v>0</v>
      </c>
      <c r="T167" s="142">
        <f t="shared" si="23"/>
        <v>0</v>
      </c>
      <c r="AR167" s="143" t="s">
        <v>146</v>
      </c>
      <c r="AT167" s="143" t="s">
        <v>141</v>
      </c>
      <c r="AU167" s="143" t="s">
        <v>82</v>
      </c>
      <c r="AY167" s="17" t="s">
        <v>139</v>
      </c>
      <c r="BE167" s="144">
        <f t="shared" si="24"/>
        <v>0</v>
      </c>
      <c r="BF167" s="144">
        <f t="shared" si="25"/>
        <v>0</v>
      </c>
      <c r="BG167" s="144">
        <f t="shared" si="26"/>
        <v>0</v>
      </c>
      <c r="BH167" s="144">
        <f t="shared" si="27"/>
        <v>0</v>
      </c>
      <c r="BI167" s="144">
        <f t="shared" si="28"/>
        <v>0</v>
      </c>
      <c r="BJ167" s="17" t="s">
        <v>82</v>
      </c>
      <c r="BK167" s="144">
        <f t="shared" si="29"/>
        <v>0</v>
      </c>
      <c r="BL167" s="17" t="s">
        <v>146</v>
      </c>
      <c r="BM167" s="143" t="s">
        <v>678</v>
      </c>
    </row>
    <row r="168" spans="2:65" s="11" customFormat="1" ht="25.9" customHeight="1">
      <c r="B168" s="120"/>
      <c r="D168" s="121" t="s">
        <v>73</v>
      </c>
      <c r="E168" s="122" t="s">
        <v>1642</v>
      </c>
      <c r="F168" s="122" t="s">
        <v>1643</v>
      </c>
      <c r="I168" s="123"/>
      <c r="J168" s="124">
        <f>BK168</f>
        <v>0</v>
      </c>
      <c r="L168" s="120"/>
      <c r="M168" s="125"/>
      <c r="P168" s="126">
        <f>SUM(P169:P181)</f>
        <v>0</v>
      </c>
      <c r="R168" s="126">
        <f>SUM(R169:R181)</f>
        <v>0</v>
      </c>
      <c r="T168" s="127">
        <f>SUM(T169:T181)</f>
        <v>0</v>
      </c>
      <c r="AR168" s="121" t="s">
        <v>82</v>
      </c>
      <c r="AT168" s="128" t="s">
        <v>73</v>
      </c>
      <c r="AU168" s="128" t="s">
        <v>74</v>
      </c>
      <c r="AY168" s="121" t="s">
        <v>139</v>
      </c>
      <c r="BK168" s="129">
        <f>SUM(BK169:BK181)</f>
        <v>0</v>
      </c>
    </row>
    <row r="169" spans="2:65" s="1" customFormat="1" ht="76.349999999999994" customHeight="1">
      <c r="B169" s="32"/>
      <c r="C169" s="132" t="s">
        <v>377</v>
      </c>
      <c r="D169" s="132" t="s">
        <v>141</v>
      </c>
      <c r="E169" s="133" t="s">
        <v>1644</v>
      </c>
      <c r="F169" s="134" t="s">
        <v>1645</v>
      </c>
      <c r="G169" s="135" t="s">
        <v>1378</v>
      </c>
      <c r="H169" s="136">
        <v>1</v>
      </c>
      <c r="I169" s="137"/>
      <c r="J169" s="138">
        <f t="shared" ref="J169:J181" si="30">ROUND(I169*H169,2)</f>
        <v>0</v>
      </c>
      <c r="K169" s="134" t="s">
        <v>1</v>
      </c>
      <c r="L169" s="32"/>
      <c r="M169" s="139" t="s">
        <v>1</v>
      </c>
      <c r="N169" s="140" t="s">
        <v>39</v>
      </c>
      <c r="P169" s="141">
        <f t="shared" ref="P169:P181" si="31">O169*H169</f>
        <v>0</v>
      </c>
      <c r="Q169" s="141">
        <v>0</v>
      </c>
      <c r="R169" s="141">
        <f t="shared" ref="R169:R181" si="32">Q169*H169</f>
        <v>0</v>
      </c>
      <c r="S169" s="141">
        <v>0</v>
      </c>
      <c r="T169" s="142">
        <f t="shared" ref="T169:T181" si="33">S169*H169</f>
        <v>0</v>
      </c>
      <c r="AR169" s="143" t="s">
        <v>146</v>
      </c>
      <c r="AT169" s="143" t="s">
        <v>141</v>
      </c>
      <c r="AU169" s="143" t="s">
        <v>82</v>
      </c>
      <c r="AY169" s="17" t="s">
        <v>139</v>
      </c>
      <c r="BE169" s="144">
        <f t="shared" ref="BE169:BE181" si="34">IF(N169="základní",J169,0)</f>
        <v>0</v>
      </c>
      <c r="BF169" s="144">
        <f t="shared" ref="BF169:BF181" si="35">IF(N169="snížená",J169,0)</f>
        <v>0</v>
      </c>
      <c r="BG169" s="144">
        <f t="shared" ref="BG169:BG181" si="36">IF(N169="zákl. přenesená",J169,0)</f>
        <v>0</v>
      </c>
      <c r="BH169" s="144">
        <f t="shared" ref="BH169:BH181" si="37">IF(N169="sníž. přenesená",J169,0)</f>
        <v>0</v>
      </c>
      <c r="BI169" s="144">
        <f t="shared" ref="BI169:BI181" si="38">IF(N169="nulová",J169,0)</f>
        <v>0</v>
      </c>
      <c r="BJ169" s="17" t="s">
        <v>82</v>
      </c>
      <c r="BK169" s="144">
        <f t="shared" ref="BK169:BK181" si="39">ROUND(I169*H169,2)</f>
        <v>0</v>
      </c>
      <c r="BL169" s="17" t="s">
        <v>146</v>
      </c>
      <c r="BM169" s="143" t="s">
        <v>686</v>
      </c>
    </row>
    <row r="170" spans="2:65" s="1" customFormat="1" ht="24.2" customHeight="1">
      <c r="B170" s="32"/>
      <c r="C170" s="132" t="s">
        <v>381</v>
      </c>
      <c r="D170" s="132" t="s">
        <v>141</v>
      </c>
      <c r="E170" s="133" t="s">
        <v>1627</v>
      </c>
      <c r="F170" s="134" t="s">
        <v>1628</v>
      </c>
      <c r="G170" s="135" t="s">
        <v>1378</v>
      </c>
      <c r="H170" s="136">
        <v>1</v>
      </c>
      <c r="I170" s="137"/>
      <c r="J170" s="138">
        <f t="shared" si="30"/>
        <v>0</v>
      </c>
      <c r="K170" s="134" t="s">
        <v>1</v>
      </c>
      <c r="L170" s="32"/>
      <c r="M170" s="139" t="s">
        <v>1</v>
      </c>
      <c r="N170" s="140" t="s">
        <v>39</v>
      </c>
      <c r="P170" s="141">
        <f t="shared" si="31"/>
        <v>0</v>
      </c>
      <c r="Q170" s="141">
        <v>0</v>
      </c>
      <c r="R170" s="141">
        <f t="shared" si="32"/>
        <v>0</v>
      </c>
      <c r="S170" s="141">
        <v>0</v>
      </c>
      <c r="T170" s="142">
        <f t="shared" si="33"/>
        <v>0</v>
      </c>
      <c r="AR170" s="143" t="s">
        <v>146</v>
      </c>
      <c r="AT170" s="143" t="s">
        <v>141</v>
      </c>
      <c r="AU170" s="143" t="s">
        <v>82</v>
      </c>
      <c r="AY170" s="17" t="s">
        <v>139</v>
      </c>
      <c r="BE170" s="144">
        <f t="shared" si="34"/>
        <v>0</v>
      </c>
      <c r="BF170" s="144">
        <f t="shared" si="35"/>
        <v>0</v>
      </c>
      <c r="BG170" s="144">
        <f t="shared" si="36"/>
        <v>0</v>
      </c>
      <c r="BH170" s="144">
        <f t="shared" si="37"/>
        <v>0</v>
      </c>
      <c r="BI170" s="144">
        <f t="shared" si="38"/>
        <v>0</v>
      </c>
      <c r="BJ170" s="17" t="s">
        <v>82</v>
      </c>
      <c r="BK170" s="144">
        <f t="shared" si="39"/>
        <v>0</v>
      </c>
      <c r="BL170" s="17" t="s">
        <v>146</v>
      </c>
      <c r="BM170" s="143" t="s">
        <v>694</v>
      </c>
    </row>
    <row r="171" spans="2:65" s="1" customFormat="1" ht="24.2" customHeight="1">
      <c r="B171" s="32"/>
      <c r="C171" s="132" t="s">
        <v>386</v>
      </c>
      <c r="D171" s="132" t="s">
        <v>141</v>
      </c>
      <c r="E171" s="133" t="s">
        <v>1629</v>
      </c>
      <c r="F171" s="134" t="s">
        <v>1630</v>
      </c>
      <c r="G171" s="135" t="s">
        <v>1378</v>
      </c>
      <c r="H171" s="136">
        <v>1</v>
      </c>
      <c r="I171" s="137"/>
      <c r="J171" s="138">
        <f t="shared" si="30"/>
        <v>0</v>
      </c>
      <c r="K171" s="134" t="s">
        <v>1</v>
      </c>
      <c r="L171" s="32"/>
      <c r="M171" s="139" t="s">
        <v>1</v>
      </c>
      <c r="N171" s="140" t="s">
        <v>39</v>
      </c>
      <c r="P171" s="141">
        <f t="shared" si="31"/>
        <v>0</v>
      </c>
      <c r="Q171" s="141">
        <v>0</v>
      </c>
      <c r="R171" s="141">
        <f t="shared" si="32"/>
        <v>0</v>
      </c>
      <c r="S171" s="141">
        <v>0</v>
      </c>
      <c r="T171" s="142">
        <f t="shared" si="33"/>
        <v>0</v>
      </c>
      <c r="AR171" s="143" t="s">
        <v>146</v>
      </c>
      <c r="AT171" s="143" t="s">
        <v>141</v>
      </c>
      <c r="AU171" s="143" t="s">
        <v>82</v>
      </c>
      <c r="AY171" s="17" t="s">
        <v>139</v>
      </c>
      <c r="BE171" s="144">
        <f t="shared" si="34"/>
        <v>0</v>
      </c>
      <c r="BF171" s="144">
        <f t="shared" si="35"/>
        <v>0</v>
      </c>
      <c r="BG171" s="144">
        <f t="shared" si="36"/>
        <v>0</v>
      </c>
      <c r="BH171" s="144">
        <f t="shared" si="37"/>
        <v>0</v>
      </c>
      <c r="BI171" s="144">
        <f t="shared" si="38"/>
        <v>0</v>
      </c>
      <c r="BJ171" s="17" t="s">
        <v>82</v>
      </c>
      <c r="BK171" s="144">
        <f t="shared" si="39"/>
        <v>0</v>
      </c>
      <c r="BL171" s="17" t="s">
        <v>146</v>
      </c>
      <c r="BM171" s="143" t="s">
        <v>705</v>
      </c>
    </row>
    <row r="172" spans="2:65" s="1" customFormat="1" ht="44.25" customHeight="1">
      <c r="B172" s="32"/>
      <c r="C172" s="132" t="s">
        <v>391</v>
      </c>
      <c r="D172" s="132" t="s">
        <v>141</v>
      </c>
      <c r="E172" s="133" t="s">
        <v>1631</v>
      </c>
      <c r="F172" s="134" t="s">
        <v>1632</v>
      </c>
      <c r="G172" s="135" t="s">
        <v>159</v>
      </c>
      <c r="H172" s="136">
        <v>2</v>
      </c>
      <c r="I172" s="137"/>
      <c r="J172" s="138">
        <f t="shared" si="30"/>
        <v>0</v>
      </c>
      <c r="K172" s="134" t="s">
        <v>1</v>
      </c>
      <c r="L172" s="32"/>
      <c r="M172" s="139" t="s">
        <v>1</v>
      </c>
      <c r="N172" s="140" t="s">
        <v>39</v>
      </c>
      <c r="P172" s="141">
        <f t="shared" si="31"/>
        <v>0</v>
      </c>
      <c r="Q172" s="141">
        <v>0</v>
      </c>
      <c r="R172" s="141">
        <f t="shared" si="32"/>
        <v>0</v>
      </c>
      <c r="S172" s="141">
        <v>0</v>
      </c>
      <c r="T172" s="142">
        <f t="shared" si="33"/>
        <v>0</v>
      </c>
      <c r="AR172" s="143" t="s">
        <v>146</v>
      </c>
      <c r="AT172" s="143" t="s">
        <v>141</v>
      </c>
      <c r="AU172" s="143" t="s">
        <v>82</v>
      </c>
      <c r="AY172" s="17" t="s">
        <v>139</v>
      </c>
      <c r="BE172" s="144">
        <f t="shared" si="34"/>
        <v>0</v>
      </c>
      <c r="BF172" s="144">
        <f t="shared" si="35"/>
        <v>0</v>
      </c>
      <c r="BG172" s="144">
        <f t="shared" si="36"/>
        <v>0</v>
      </c>
      <c r="BH172" s="144">
        <f t="shared" si="37"/>
        <v>0</v>
      </c>
      <c r="BI172" s="144">
        <f t="shared" si="38"/>
        <v>0</v>
      </c>
      <c r="BJ172" s="17" t="s">
        <v>82</v>
      </c>
      <c r="BK172" s="144">
        <f t="shared" si="39"/>
        <v>0</v>
      </c>
      <c r="BL172" s="17" t="s">
        <v>146</v>
      </c>
      <c r="BM172" s="143" t="s">
        <v>717</v>
      </c>
    </row>
    <row r="173" spans="2:65" s="1" customFormat="1" ht="24.2" customHeight="1">
      <c r="B173" s="32"/>
      <c r="C173" s="132" t="s">
        <v>397</v>
      </c>
      <c r="D173" s="132" t="s">
        <v>141</v>
      </c>
      <c r="E173" s="133" t="s">
        <v>1634</v>
      </c>
      <c r="F173" s="134" t="s">
        <v>1635</v>
      </c>
      <c r="G173" s="135" t="s">
        <v>1378</v>
      </c>
      <c r="H173" s="136">
        <v>1</v>
      </c>
      <c r="I173" s="137"/>
      <c r="J173" s="138">
        <f t="shared" si="30"/>
        <v>0</v>
      </c>
      <c r="K173" s="134" t="s">
        <v>1</v>
      </c>
      <c r="L173" s="32"/>
      <c r="M173" s="139" t="s">
        <v>1</v>
      </c>
      <c r="N173" s="140" t="s">
        <v>39</v>
      </c>
      <c r="P173" s="141">
        <f t="shared" si="31"/>
        <v>0</v>
      </c>
      <c r="Q173" s="141">
        <v>0</v>
      </c>
      <c r="R173" s="141">
        <f t="shared" si="32"/>
        <v>0</v>
      </c>
      <c r="S173" s="141">
        <v>0</v>
      </c>
      <c r="T173" s="142">
        <f t="shared" si="33"/>
        <v>0</v>
      </c>
      <c r="AR173" s="143" t="s">
        <v>146</v>
      </c>
      <c r="AT173" s="143" t="s">
        <v>141</v>
      </c>
      <c r="AU173" s="143" t="s">
        <v>82</v>
      </c>
      <c r="AY173" s="17" t="s">
        <v>139</v>
      </c>
      <c r="BE173" s="144">
        <f t="shared" si="34"/>
        <v>0</v>
      </c>
      <c r="BF173" s="144">
        <f t="shared" si="35"/>
        <v>0</v>
      </c>
      <c r="BG173" s="144">
        <f t="shared" si="36"/>
        <v>0</v>
      </c>
      <c r="BH173" s="144">
        <f t="shared" si="37"/>
        <v>0</v>
      </c>
      <c r="BI173" s="144">
        <f t="shared" si="38"/>
        <v>0</v>
      </c>
      <c r="BJ173" s="17" t="s">
        <v>82</v>
      </c>
      <c r="BK173" s="144">
        <f t="shared" si="39"/>
        <v>0</v>
      </c>
      <c r="BL173" s="17" t="s">
        <v>146</v>
      </c>
      <c r="BM173" s="143" t="s">
        <v>730</v>
      </c>
    </row>
    <row r="174" spans="2:65" s="1" customFormat="1" ht="24.2" customHeight="1">
      <c r="B174" s="32"/>
      <c r="C174" s="132" t="s">
        <v>401</v>
      </c>
      <c r="D174" s="132" t="s">
        <v>141</v>
      </c>
      <c r="E174" s="133" t="s">
        <v>1600</v>
      </c>
      <c r="F174" s="134" t="s">
        <v>1601</v>
      </c>
      <c r="G174" s="135" t="s">
        <v>1378</v>
      </c>
      <c r="H174" s="136">
        <v>1</v>
      </c>
      <c r="I174" s="137"/>
      <c r="J174" s="138">
        <f t="shared" si="30"/>
        <v>0</v>
      </c>
      <c r="K174" s="134" t="s">
        <v>1</v>
      </c>
      <c r="L174" s="32"/>
      <c r="M174" s="139" t="s">
        <v>1</v>
      </c>
      <c r="N174" s="140" t="s">
        <v>39</v>
      </c>
      <c r="P174" s="141">
        <f t="shared" si="31"/>
        <v>0</v>
      </c>
      <c r="Q174" s="141">
        <v>0</v>
      </c>
      <c r="R174" s="141">
        <f t="shared" si="32"/>
        <v>0</v>
      </c>
      <c r="S174" s="141">
        <v>0</v>
      </c>
      <c r="T174" s="142">
        <f t="shared" si="33"/>
        <v>0</v>
      </c>
      <c r="AR174" s="143" t="s">
        <v>146</v>
      </c>
      <c r="AT174" s="143" t="s">
        <v>141</v>
      </c>
      <c r="AU174" s="143" t="s">
        <v>82</v>
      </c>
      <c r="AY174" s="17" t="s">
        <v>139</v>
      </c>
      <c r="BE174" s="144">
        <f t="shared" si="34"/>
        <v>0</v>
      </c>
      <c r="BF174" s="144">
        <f t="shared" si="35"/>
        <v>0</v>
      </c>
      <c r="BG174" s="144">
        <f t="shared" si="36"/>
        <v>0</v>
      </c>
      <c r="BH174" s="144">
        <f t="shared" si="37"/>
        <v>0</v>
      </c>
      <c r="BI174" s="144">
        <f t="shared" si="38"/>
        <v>0</v>
      </c>
      <c r="BJ174" s="17" t="s">
        <v>82</v>
      </c>
      <c r="BK174" s="144">
        <f t="shared" si="39"/>
        <v>0</v>
      </c>
      <c r="BL174" s="17" t="s">
        <v>146</v>
      </c>
      <c r="BM174" s="143" t="s">
        <v>742</v>
      </c>
    </row>
    <row r="175" spans="2:65" s="1" customFormat="1" ht="44.25" customHeight="1">
      <c r="B175" s="32"/>
      <c r="C175" s="132" t="s">
        <v>406</v>
      </c>
      <c r="D175" s="132" t="s">
        <v>141</v>
      </c>
      <c r="E175" s="133" t="s">
        <v>1631</v>
      </c>
      <c r="F175" s="134" t="s">
        <v>1632</v>
      </c>
      <c r="G175" s="135" t="s">
        <v>159</v>
      </c>
      <c r="H175" s="136">
        <v>1</v>
      </c>
      <c r="I175" s="137"/>
      <c r="J175" s="138">
        <f t="shared" si="30"/>
        <v>0</v>
      </c>
      <c r="K175" s="134" t="s">
        <v>1</v>
      </c>
      <c r="L175" s="32"/>
      <c r="M175" s="139" t="s">
        <v>1</v>
      </c>
      <c r="N175" s="140" t="s">
        <v>39</v>
      </c>
      <c r="P175" s="141">
        <f t="shared" si="31"/>
        <v>0</v>
      </c>
      <c r="Q175" s="141">
        <v>0</v>
      </c>
      <c r="R175" s="141">
        <f t="shared" si="32"/>
        <v>0</v>
      </c>
      <c r="S175" s="141">
        <v>0</v>
      </c>
      <c r="T175" s="142">
        <f t="shared" si="33"/>
        <v>0</v>
      </c>
      <c r="AR175" s="143" t="s">
        <v>146</v>
      </c>
      <c r="AT175" s="143" t="s">
        <v>141</v>
      </c>
      <c r="AU175" s="143" t="s">
        <v>82</v>
      </c>
      <c r="AY175" s="17" t="s">
        <v>139</v>
      </c>
      <c r="BE175" s="144">
        <f t="shared" si="34"/>
        <v>0</v>
      </c>
      <c r="BF175" s="144">
        <f t="shared" si="35"/>
        <v>0</v>
      </c>
      <c r="BG175" s="144">
        <f t="shared" si="36"/>
        <v>0</v>
      </c>
      <c r="BH175" s="144">
        <f t="shared" si="37"/>
        <v>0</v>
      </c>
      <c r="BI175" s="144">
        <f t="shared" si="38"/>
        <v>0</v>
      </c>
      <c r="BJ175" s="17" t="s">
        <v>82</v>
      </c>
      <c r="BK175" s="144">
        <f t="shared" si="39"/>
        <v>0</v>
      </c>
      <c r="BL175" s="17" t="s">
        <v>146</v>
      </c>
      <c r="BM175" s="143" t="s">
        <v>756</v>
      </c>
    </row>
    <row r="176" spans="2:65" s="1" customFormat="1" ht="44.25" customHeight="1">
      <c r="B176" s="32"/>
      <c r="C176" s="132" t="s">
        <v>293</v>
      </c>
      <c r="D176" s="132" t="s">
        <v>141</v>
      </c>
      <c r="E176" s="133" t="s">
        <v>1604</v>
      </c>
      <c r="F176" s="134" t="s">
        <v>1605</v>
      </c>
      <c r="G176" s="135" t="s">
        <v>159</v>
      </c>
      <c r="H176" s="136">
        <v>1</v>
      </c>
      <c r="I176" s="137"/>
      <c r="J176" s="138">
        <f t="shared" si="30"/>
        <v>0</v>
      </c>
      <c r="K176" s="134" t="s">
        <v>1</v>
      </c>
      <c r="L176" s="32"/>
      <c r="M176" s="139" t="s">
        <v>1</v>
      </c>
      <c r="N176" s="140" t="s">
        <v>39</v>
      </c>
      <c r="P176" s="141">
        <f t="shared" si="31"/>
        <v>0</v>
      </c>
      <c r="Q176" s="141">
        <v>0</v>
      </c>
      <c r="R176" s="141">
        <f t="shared" si="32"/>
        <v>0</v>
      </c>
      <c r="S176" s="141">
        <v>0</v>
      </c>
      <c r="T176" s="142">
        <f t="shared" si="33"/>
        <v>0</v>
      </c>
      <c r="AR176" s="143" t="s">
        <v>146</v>
      </c>
      <c r="AT176" s="143" t="s">
        <v>141</v>
      </c>
      <c r="AU176" s="143" t="s">
        <v>82</v>
      </c>
      <c r="AY176" s="17" t="s">
        <v>139</v>
      </c>
      <c r="BE176" s="144">
        <f t="shared" si="34"/>
        <v>0</v>
      </c>
      <c r="BF176" s="144">
        <f t="shared" si="35"/>
        <v>0</v>
      </c>
      <c r="BG176" s="144">
        <f t="shared" si="36"/>
        <v>0</v>
      </c>
      <c r="BH176" s="144">
        <f t="shared" si="37"/>
        <v>0</v>
      </c>
      <c r="BI176" s="144">
        <f t="shared" si="38"/>
        <v>0</v>
      </c>
      <c r="BJ176" s="17" t="s">
        <v>82</v>
      </c>
      <c r="BK176" s="144">
        <f t="shared" si="39"/>
        <v>0</v>
      </c>
      <c r="BL176" s="17" t="s">
        <v>146</v>
      </c>
      <c r="BM176" s="143" t="s">
        <v>779</v>
      </c>
    </row>
    <row r="177" spans="2:65" s="1" customFormat="1" ht="33" customHeight="1">
      <c r="B177" s="32"/>
      <c r="C177" s="132" t="s">
        <v>417</v>
      </c>
      <c r="D177" s="132" t="s">
        <v>141</v>
      </c>
      <c r="E177" s="133" t="s">
        <v>1636</v>
      </c>
      <c r="F177" s="134" t="s">
        <v>1637</v>
      </c>
      <c r="G177" s="135" t="s">
        <v>1608</v>
      </c>
      <c r="H177" s="136">
        <v>2</v>
      </c>
      <c r="I177" s="137"/>
      <c r="J177" s="138">
        <f t="shared" si="30"/>
        <v>0</v>
      </c>
      <c r="K177" s="134" t="s">
        <v>1</v>
      </c>
      <c r="L177" s="32"/>
      <c r="M177" s="139" t="s">
        <v>1</v>
      </c>
      <c r="N177" s="140" t="s">
        <v>39</v>
      </c>
      <c r="P177" s="141">
        <f t="shared" si="31"/>
        <v>0</v>
      </c>
      <c r="Q177" s="141">
        <v>0</v>
      </c>
      <c r="R177" s="141">
        <f t="shared" si="32"/>
        <v>0</v>
      </c>
      <c r="S177" s="141">
        <v>0</v>
      </c>
      <c r="T177" s="142">
        <f t="shared" si="33"/>
        <v>0</v>
      </c>
      <c r="AR177" s="143" t="s">
        <v>146</v>
      </c>
      <c r="AT177" s="143" t="s">
        <v>141</v>
      </c>
      <c r="AU177" s="143" t="s">
        <v>82</v>
      </c>
      <c r="AY177" s="17" t="s">
        <v>139</v>
      </c>
      <c r="BE177" s="144">
        <f t="shared" si="34"/>
        <v>0</v>
      </c>
      <c r="BF177" s="144">
        <f t="shared" si="35"/>
        <v>0</v>
      </c>
      <c r="BG177" s="144">
        <f t="shared" si="36"/>
        <v>0</v>
      </c>
      <c r="BH177" s="144">
        <f t="shared" si="37"/>
        <v>0</v>
      </c>
      <c r="BI177" s="144">
        <f t="shared" si="38"/>
        <v>0</v>
      </c>
      <c r="BJ177" s="17" t="s">
        <v>82</v>
      </c>
      <c r="BK177" s="144">
        <f t="shared" si="39"/>
        <v>0</v>
      </c>
      <c r="BL177" s="17" t="s">
        <v>146</v>
      </c>
      <c r="BM177" s="143" t="s">
        <v>787</v>
      </c>
    </row>
    <row r="178" spans="2:65" s="1" customFormat="1" ht="37.9" customHeight="1">
      <c r="B178" s="32"/>
      <c r="C178" s="132" t="s">
        <v>440</v>
      </c>
      <c r="D178" s="132" t="s">
        <v>141</v>
      </c>
      <c r="E178" s="133" t="s">
        <v>1615</v>
      </c>
      <c r="F178" s="134" t="s">
        <v>1616</v>
      </c>
      <c r="G178" s="135" t="s">
        <v>144</v>
      </c>
      <c r="H178" s="136">
        <v>1</v>
      </c>
      <c r="I178" s="137"/>
      <c r="J178" s="138">
        <f t="shared" si="30"/>
        <v>0</v>
      </c>
      <c r="K178" s="134" t="s">
        <v>1</v>
      </c>
      <c r="L178" s="32"/>
      <c r="M178" s="139" t="s">
        <v>1</v>
      </c>
      <c r="N178" s="140" t="s">
        <v>39</v>
      </c>
      <c r="P178" s="141">
        <f t="shared" si="31"/>
        <v>0</v>
      </c>
      <c r="Q178" s="141">
        <v>0</v>
      </c>
      <c r="R178" s="141">
        <f t="shared" si="32"/>
        <v>0</v>
      </c>
      <c r="S178" s="141">
        <v>0</v>
      </c>
      <c r="T178" s="142">
        <f t="shared" si="33"/>
        <v>0</v>
      </c>
      <c r="AR178" s="143" t="s">
        <v>146</v>
      </c>
      <c r="AT178" s="143" t="s">
        <v>141</v>
      </c>
      <c r="AU178" s="143" t="s">
        <v>82</v>
      </c>
      <c r="AY178" s="17" t="s">
        <v>139</v>
      </c>
      <c r="BE178" s="144">
        <f t="shared" si="34"/>
        <v>0</v>
      </c>
      <c r="BF178" s="144">
        <f t="shared" si="35"/>
        <v>0</v>
      </c>
      <c r="BG178" s="144">
        <f t="shared" si="36"/>
        <v>0</v>
      </c>
      <c r="BH178" s="144">
        <f t="shared" si="37"/>
        <v>0</v>
      </c>
      <c r="BI178" s="144">
        <f t="shared" si="38"/>
        <v>0</v>
      </c>
      <c r="BJ178" s="17" t="s">
        <v>82</v>
      </c>
      <c r="BK178" s="144">
        <f t="shared" si="39"/>
        <v>0</v>
      </c>
      <c r="BL178" s="17" t="s">
        <v>146</v>
      </c>
      <c r="BM178" s="143" t="s">
        <v>795</v>
      </c>
    </row>
    <row r="179" spans="2:65" s="1" customFormat="1" ht="44.25" customHeight="1">
      <c r="B179" s="32"/>
      <c r="C179" s="132" t="s">
        <v>444</v>
      </c>
      <c r="D179" s="132" t="s">
        <v>141</v>
      </c>
      <c r="E179" s="133" t="s">
        <v>1617</v>
      </c>
      <c r="F179" s="134" t="s">
        <v>1618</v>
      </c>
      <c r="G179" s="135" t="s">
        <v>1073</v>
      </c>
      <c r="H179" s="136">
        <v>4</v>
      </c>
      <c r="I179" s="137"/>
      <c r="J179" s="138">
        <f t="shared" si="30"/>
        <v>0</v>
      </c>
      <c r="K179" s="134" t="s">
        <v>1</v>
      </c>
      <c r="L179" s="32"/>
      <c r="M179" s="139" t="s">
        <v>1</v>
      </c>
      <c r="N179" s="140" t="s">
        <v>39</v>
      </c>
      <c r="P179" s="141">
        <f t="shared" si="31"/>
        <v>0</v>
      </c>
      <c r="Q179" s="141">
        <v>0</v>
      </c>
      <c r="R179" s="141">
        <f t="shared" si="32"/>
        <v>0</v>
      </c>
      <c r="S179" s="141">
        <v>0</v>
      </c>
      <c r="T179" s="142">
        <f t="shared" si="33"/>
        <v>0</v>
      </c>
      <c r="AR179" s="143" t="s">
        <v>146</v>
      </c>
      <c r="AT179" s="143" t="s">
        <v>141</v>
      </c>
      <c r="AU179" s="143" t="s">
        <v>82</v>
      </c>
      <c r="AY179" s="17" t="s">
        <v>139</v>
      </c>
      <c r="BE179" s="144">
        <f t="shared" si="34"/>
        <v>0</v>
      </c>
      <c r="BF179" s="144">
        <f t="shared" si="35"/>
        <v>0</v>
      </c>
      <c r="BG179" s="144">
        <f t="shared" si="36"/>
        <v>0</v>
      </c>
      <c r="BH179" s="144">
        <f t="shared" si="37"/>
        <v>0</v>
      </c>
      <c r="BI179" s="144">
        <f t="shared" si="38"/>
        <v>0</v>
      </c>
      <c r="BJ179" s="17" t="s">
        <v>82</v>
      </c>
      <c r="BK179" s="144">
        <f t="shared" si="39"/>
        <v>0</v>
      </c>
      <c r="BL179" s="17" t="s">
        <v>146</v>
      </c>
      <c r="BM179" s="143" t="s">
        <v>807</v>
      </c>
    </row>
    <row r="180" spans="2:65" s="1" customFormat="1" ht="66.75" customHeight="1">
      <c r="B180" s="32"/>
      <c r="C180" s="132" t="s">
        <v>448</v>
      </c>
      <c r="D180" s="132" t="s">
        <v>141</v>
      </c>
      <c r="E180" s="133" t="s">
        <v>1619</v>
      </c>
      <c r="F180" s="134" t="s">
        <v>1620</v>
      </c>
      <c r="G180" s="135" t="s">
        <v>1073</v>
      </c>
      <c r="H180" s="136">
        <v>4</v>
      </c>
      <c r="I180" s="137"/>
      <c r="J180" s="138">
        <f t="shared" si="30"/>
        <v>0</v>
      </c>
      <c r="K180" s="134" t="s">
        <v>1</v>
      </c>
      <c r="L180" s="32"/>
      <c r="M180" s="139" t="s">
        <v>1</v>
      </c>
      <c r="N180" s="140" t="s">
        <v>39</v>
      </c>
      <c r="P180" s="141">
        <f t="shared" si="31"/>
        <v>0</v>
      </c>
      <c r="Q180" s="141">
        <v>0</v>
      </c>
      <c r="R180" s="141">
        <f t="shared" si="32"/>
        <v>0</v>
      </c>
      <c r="S180" s="141">
        <v>0</v>
      </c>
      <c r="T180" s="142">
        <f t="shared" si="33"/>
        <v>0</v>
      </c>
      <c r="AR180" s="143" t="s">
        <v>146</v>
      </c>
      <c r="AT180" s="143" t="s">
        <v>141</v>
      </c>
      <c r="AU180" s="143" t="s">
        <v>82</v>
      </c>
      <c r="AY180" s="17" t="s">
        <v>139</v>
      </c>
      <c r="BE180" s="144">
        <f t="shared" si="34"/>
        <v>0</v>
      </c>
      <c r="BF180" s="144">
        <f t="shared" si="35"/>
        <v>0</v>
      </c>
      <c r="BG180" s="144">
        <f t="shared" si="36"/>
        <v>0</v>
      </c>
      <c r="BH180" s="144">
        <f t="shared" si="37"/>
        <v>0</v>
      </c>
      <c r="BI180" s="144">
        <f t="shared" si="38"/>
        <v>0</v>
      </c>
      <c r="BJ180" s="17" t="s">
        <v>82</v>
      </c>
      <c r="BK180" s="144">
        <f t="shared" si="39"/>
        <v>0</v>
      </c>
      <c r="BL180" s="17" t="s">
        <v>146</v>
      </c>
      <c r="BM180" s="143" t="s">
        <v>821</v>
      </c>
    </row>
    <row r="181" spans="2:65" s="1" customFormat="1" ht="16.5" customHeight="1">
      <c r="B181" s="32"/>
      <c r="C181" s="132" t="s">
        <v>454</v>
      </c>
      <c r="D181" s="132" t="s">
        <v>141</v>
      </c>
      <c r="E181" s="133" t="s">
        <v>1621</v>
      </c>
      <c r="F181" s="134" t="s">
        <v>1622</v>
      </c>
      <c r="G181" s="135" t="s">
        <v>1378</v>
      </c>
      <c r="H181" s="136">
        <v>3</v>
      </c>
      <c r="I181" s="137"/>
      <c r="J181" s="138">
        <f t="shared" si="30"/>
        <v>0</v>
      </c>
      <c r="K181" s="134" t="s">
        <v>1</v>
      </c>
      <c r="L181" s="32"/>
      <c r="M181" s="139" t="s">
        <v>1</v>
      </c>
      <c r="N181" s="140" t="s">
        <v>39</v>
      </c>
      <c r="P181" s="141">
        <f t="shared" si="31"/>
        <v>0</v>
      </c>
      <c r="Q181" s="141">
        <v>0</v>
      </c>
      <c r="R181" s="141">
        <f t="shared" si="32"/>
        <v>0</v>
      </c>
      <c r="S181" s="141">
        <v>0</v>
      </c>
      <c r="T181" s="142">
        <f t="shared" si="33"/>
        <v>0</v>
      </c>
      <c r="AR181" s="143" t="s">
        <v>146</v>
      </c>
      <c r="AT181" s="143" t="s">
        <v>141</v>
      </c>
      <c r="AU181" s="143" t="s">
        <v>82</v>
      </c>
      <c r="AY181" s="17" t="s">
        <v>139</v>
      </c>
      <c r="BE181" s="144">
        <f t="shared" si="34"/>
        <v>0</v>
      </c>
      <c r="BF181" s="144">
        <f t="shared" si="35"/>
        <v>0</v>
      </c>
      <c r="BG181" s="144">
        <f t="shared" si="36"/>
        <v>0</v>
      </c>
      <c r="BH181" s="144">
        <f t="shared" si="37"/>
        <v>0</v>
      </c>
      <c r="BI181" s="144">
        <f t="shared" si="38"/>
        <v>0</v>
      </c>
      <c r="BJ181" s="17" t="s">
        <v>82</v>
      </c>
      <c r="BK181" s="144">
        <f t="shared" si="39"/>
        <v>0</v>
      </c>
      <c r="BL181" s="17" t="s">
        <v>146</v>
      </c>
      <c r="BM181" s="143" t="s">
        <v>832</v>
      </c>
    </row>
    <row r="182" spans="2:65" s="11" customFormat="1" ht="25.9" customHeight="1">
      <c r="B182" s="120"/>
      <c r="D182" s="121" t="s">
        <v>73</v>
      </c>
      <c r="E182" s="122" t="s">
        <v>1646</v>
      </c>
      <c r="F182" s="122" t="s">
        <v>1647</v>
      </c>
      <c r="I182" s="123"/>
      <c r="J182" s="124">
        <f>BK182</f>
        <v>0</v>
      </c>
      <c r="L182" s="120"/>
      <c r="M182" s="125"/>
      <c r="P182" s="126">
        <f>SUM(P183:P191)</f>
        <v>0</v>
      </c>
      <c r="R182" s="126">
        <f>SUM(R183:R191)</f>
        <v>0</v>
      </c>
      <c r="T182" s="127">
        <f>SUM(T183:T191)</f>
        <v>0</v>
      </c>
      <c r="AR182" s="121" t="s">
        <v>82</v>
      </c>
      <c r="AT182" s="128" t="s">
        <v>73</v>
      </c>
      <c r="AU182" s="128" t="s">
        <v>74</v>
      </c>
      <c r="AY182" s="121" t="s">
        <v>139</v>
      </c>
      <c r="BK182" s="129">
        <f>SUM(BK183:BK191)</f>
        <v>0</v>
      </c>
    </row>
    <row r="183" spans="2:65" s="1" customFormat="1" ht="16.5" customHeight="1">
      <c r="B183" s="32"/>
      <c r="C183" s="132" t="s">
        <v>458</v>
      </c>
      <c r="D183" s="132" t="s">
        <v>141</v>
      </c>
      <c r="E183" s="133" t="s">
        <v>1648</v>
      </c>
      <c r="F183" s="134" t="s">
        <v>1649</v>
      </c>
      <c r="G183" s="135" t="s">
        <v>1650</v>
      </c>
      <c r="H183" s="136">
        <v>4</v>
      </c>
      <c r="I183" s="137"/>
      <c r="J183" s="138">
        <f t="shared" ref="J183:J191" si="40">ROUND(I183*H183,2)</f>
        <v>0</v>
      </c>
      <c r="K183" s="134" t="s">
        <v>1</v>
      </c>
      <c r="L183" s="32"/>
      <c r="M183" s="139" t="s">
        <v>1</v>
      </c>
      <c r="N183" s="140" t="s">
        <v>39</v>
      </c>
      <c r="P183" s="141">
        <f t="shared" ref="P183:P191" si="41">O183*H183</f>
        <v>0</v>
      </c>
      <c r="Q183" s="141">
        <v>0</v>
      </c>
      <c r="R183" s="141">
        <f t="shared" ref="R183:R191" si="42">Q183*H183</f>
        <v>0</v>
      </c>
      <c r="S183" s="141">
        <v>0</v>
      </c>
      <c r="T183" s="142">
        <f t="shared" ref="T183:T191" si="43">S183*H183</f>
        <v>0</v>
      </c>
      <c r="AR183" s="143" t="s">
        <v>146</v>
      </c>
      <c r="AT183" s="143" t="s">
        <v>141</v>
      </c>
      <c r="AU183" s="143" t="s">
        <v>82</v>
      </c>
      <c r="AY183" s="17" t="s">
        <v>139</v>
      </c>
      <c r="BE183" s="144">
        <f t="shared" ref="BE183:BE191" si="44">IF(N183="základní",J183,0)</f>
        <v>0</v>
      </c>
      <c r="BF183" s="144">
        <f t="shared" ref="BF183:BF191" si="45">IF(N183="snížená",J183,0)</f>
        <v>0</v>
      </c>
      <c r="BG183" s="144">
        <f t="shared" ref="BG183:BG191" si="46">IF(N183="zákl. přenesená",J183,0)</f>
        <v>0</v>
      </c>
      <c r="BH183" s="144">
        <f t="shared" ref="BH183:BH191" si="47">IF(N183="sníž. přenesená",J183,0)</f>
        <v>0</v>
      </c>
      <c r="BI183" s="144">
        <f t="shared" ref="BI183:BI191" si="48">IF(N183="nulová",J183,0)</f>
        <v>0</v>
      </c>
      <c r="BJ183" s="17" t="s">
        <v>82</v>
      </c>
      <c r="BK183" s="144">
        <f t="shared" ref="BK183:BK191" si="49">ROUND(I183*H183,2)</f>
        <v>0</v>
      </c>
      <c r="BL183" s="17" t="s">
        <v>146</v>
      </c>
      <c r="BM183" s="143" t="s">
        <v>840</v>
      </c>
    </row>
    <row r="184" spans="2:65" s="1" customFormat="1" ht="24.2" customHeight="1">
      <c r="B184" s="32"/>
      <c r="C184" s="132" t="s">
        <v>490</v>
      </c>
      <c r="D184" s="132" t="s">
        <v>141</v>
      </c>
      <c r="E184" s="133" t="s">
        <v>1651</v>
      </c>
      <c r="F184" s="134" t="s">
        <v>1652</v>
      </c>
      <c r="G184" s="135" t="s">
        <v>1650</v>
      </c>
      <c r="H184" s="136">
        <v>2</v>
      </c>
      <c r="I184" s="137"/>
      <c r="J184" s="138">
        <f t="shared" si="40"/>
        <v>0</v>
      </c>
      <c r="K184" s="134" t="s">
        <v>1</v>
      </c>
      <c r="L184" s="32"/>
      <c r="M184" s="139" t="s">
        <v>1</v>
      </c>
      <c r="N184" s="140" t="s">
        <v>39</v>
      </c>
      <c r="P184" s="141">
        <f t="shared" si="41"/>
        <v>0</v>
      </c>
      <c r="Q184" s="141">
        <v>0</v>
      </c>
      <c r="R184" s="141">
        <f t="shared" si="42"/>
        <v>0</v>
      </c>
      <c r="S184" s="141">
        <v>0</v>
      </c>
      <c r="T184" s="142">
        <f t="shared" si="43"/>
        <v>0</v>
      </c>
      <c r="AR184" s="143" t="s">
        <v>146</v>
      </c>
      <c r="AT184" s="143" t="s">
        <v>141</v>
      </c>
      <c r="AU184" s="143" t="s">
        <v>82</v>
      </c>
      <c r="AY184" s="17" t="s">
        <v>139</v>
      </c>
      <c r="BE184" s="144">
        <f t="shared" si="44"/>
        <v>0</v>
      </c>
      <c r="BF184" s="144">
        <f t="shared" si="45"/>
        <v>0</v>
      </c>
      <c r="BG184" s="144">
        <f t="shared" si="46"/>
        <v>0</v>
      </c>
      <c r="BH184" s="144">
        <f t="shared" si="47"/>
        <v>0</v>
      </c>
      <c r="BI184" s="144">
        <f t="shared" si="48"/>
        <v>0</v>
      </c>
      <c r="BJ184" s="17" t="s">
        <v>82</v>
      </c>
      <c r="BK184" s="144">
        <f t="shared" si="49"/>
        <v>0</v>
      </c>
      <c r="BL184" s="17" t="s">
        <v>146</v>
      </c>
      <c r="BM184" s="143" t="s">
        <v>854</v>
      </c>
    </row>
    <row r="185" spans="2:65" s="1" customFormat="1" ht="16.5" customHeight="1">
      <c r="B185" s="32"/>
      <c r="C185" s="132" t="s">
        <v>497</v>
      </c>
      <c r="D185" s="132" t="s">
        <v>141</v>
      </c>
      <c r="E185" s="133" t="s">
        <v>1653</v>
      </c>
      <c r="F185" s="134" t="s">
        <v>1654</v>
      </c>
      <c r="G185" s="135" t="s">
        <v>1378</v>
      </c>
      <c r="H185" s="136">
        <v>1</v>
      </c>
      <c r="I185" s="137"/>
      <c r="J185" s="138">
        <f t="shared" si="40"/>
        <v>0</v>
      </c>
      <c r="K185" s="134" t="s">
        <v>1</v>
      </c>
      <c r="L185" s="32"/>
      <c r="M185" s="139" t="s">
        <v>1</v>
      </c>
      <c r="N185" s="140" t="s">
        <v>39</v>
      </c>
      <c r="P185" s="141">
        <f t="shared" si="41"/>
        <v>0</v>
      </c>
      <c r="Q185" s="141">
        <v>0</v>
      </c>
      <c r="R185" s="141">
        <f t="shared" si="42"/>
        <v>0</v>
      </c>
      <c r="S185" s="141">
        <v>0</v>
      </c>
      <c r="T185" s="142">
        <f t="shared" si="43"/>
        <v>0</v>
      </c>
      <c r="AR185" s="143" t="s">
        <v>146</v>
      </c>
      <c r="AT185" s="143" t="s">
        <v>141</v>
      </c>
      <c r="AU185" s="143" t="s">
        <v>82</v>
      </c>
      <c r="AY185" s="17" t="s">
        <v>139</v>
      </c>
      <c r="BE185" s="144">
        <f t="shared" si="44"/>
        <v>0</v>
      </c>
      <c r="BF185" s="144">
        <f t="shared" si="45"/>
        <v>0</v>
      </c>
      <c r="BG185" s="144">
        <f t="shared" si="46"/>
        <v>0</v>
      </c>
      <c r="BH185" s="144">
        <f t="shared" si="47"/>
        <v>0</v>
      </c>
      <c r="BI185" s="144">
        <f t="shared" si="48"/>
        <v>0</v>
      </c>
      <c r="BJ185" s="17" t="s">
        <v>82</v>
      </c>
      <c r="BK185" s="144">
        <f t="shared" si="49"/>
        <v>0</v>
      </c>
      <c r="BL185" s="17" t="s">
        <v>146</v>
      </c>
      <c r="BM185" s="143" t="s">
        <v>864</v>
      </c>
    </row>
    <row r="186" spans="2:65" s="1" customFormat="1" ht="16.5" customHeight="1">
      <c r="B186" s="32"/>
      <c r="C186" s="132" t="s">
        <v>510</v>
      </c>
      <c r="D186" s="132" t="s">
        <v>141</v>
      </c>
      <c r="E186" s="133" t="s">
        <v>1655</v>
      </c>
      <c r="F186" s="134" t="s">
        <v>1656</v>
      </c>
      <c r="G186" s="135" t="s">
        <v>1378</v>
      </c>
      <c r="H186" s="136">
        <v>1</v>
      </c>
      <c r="I186" s="137"/>
      <c r="J186" s="138">
        <f t="shared" si="40"/>
        <v>0</v>
      </c>
      <c r="K186" s="134" t="s">
        <v>1</v>
      </c>
      <c r="L186" s="32"/>
      <c r="M186" s="139" t="s">
        <v>1</v>
      </c>
      <c r="N186" s="140" t="s">
        <v>39</v>
      </c>
      <c r="P186" s="141">
        <f t="shared" si="41"/>
        <v>0</v>
      </c>
      <c r="Q186" s="141">
        <v>0</v>
      </c>
      <c r="R186" s="141">
        <f t="shared" si="42"/>
        <v>0</v>
      </c>
      <c r="S186" s="141">
        <v>0</v>
      </c>
      <c r="T186" s="142">
        <f t="shared" si="43"/>
        <v>0</v>
      </c>
      <c r="AR186" s="143" t="s">
        <v>146</v>
      </c>
      <c r="AT186" s="143" t="s">
        <v>141</v>
      </c>
      <c r="AU186" s="143" t="s">
        <v>82</v>
      </c>
      <c r="AY186" s="17" t="s">
        <v>139</v>
      </c>
      <c r="BE186" s="144">
        <f t="shared" si="44"/>
        <v>0</v>
      </c>
      <c r="BF186" s="144">
        <f t="shared" si="45"/>
        <v>0</v>
      </c>
      <c r="BG186" s="144">
        <f t="shared" si="46"/>
        <v>0</v>
      </c>
      <c r="BH186" s="144">
        <f t="shared" si="47"/>
        <v>0</v>
      </c>
      <c r="BI186" s="144">
        <f t="shared" si="48"/>
        <v>0</v>
      </c>
      <c r="BJ186" s="17" t="s">
        <v>82</v>
      </c>
      <c r="BK186" s="144">
        <f t="shared" si="49"/>
        <v>0</v>
      </c>
      <c r="BL186" s="17" t="s">
        <v>146</v>
      </c>
      <c r="BM186" s="143" t="s">
        <v>882</v>
      </c>
    </row>
    <row r="187" spans="2:65" s="1" customFormat="1" ht="37.9" customHeight="1">
      <c r="B187" s="32"/>
      <c r="C187" s="132" t="s">
        <v>515</v>
      </c>
      <c r="D187" s="132" t="s">
        <v>141</v>
      </c>
      <c r="E187" s="133" t="s">
        <v>1657</v>
      </c>
      <c r="F187" s="134" t="s">
        <v>1658</v>
      </c>
      <c r="G187" s="135" t="s">
        <v>1659</v>
      </c>
      <c r="H187" s="136">
        <v>1</v>
      </c>
      <c r="I187" s="137"/>
      <c r="J187" s="138">
        <f t="shared" si="40"/>
        <v>0</v>
      </c>
      <c r="K187" s="134" t="s">
        <v>1</v>
      </c>
      <c r="L187" s="32"/>
      <c r="M187" s="139" t="s">
        <v>1</v>
      </c>
      <c r="N187" s="140" t="s">
        <v>39</v>
      </c>
      <c r="P187" s="141">
        <f t="shared" si="41"/>
        <v>0</v>
      </c>
      <c r="Q187" s="141">
        <v>0</v>
      </c>
      <c r="R187" s="141">
        <f t="shared" si="42"/>
        <v>0</v>
      </c>
      <c r="S187" s="141">
        <v>0</v>
      </c>
      <c r="T187" s="142">
        <f t="shared" si="43"/>
        <v>0</v>
      </c>
      <c r="AR187" s="143" t="s">
        <v>146</v>
      </c>
      <c r="AT187" s="143" t="s">
        <v>141</v>
      </c>
      <c r="AU187" s="143" t="s">
        <v>82</v>
      </c>
      <c r="AY187" s="17" t="s">
        <v>139</v>
      </c>
      <c r="BE187" s="144">
        <f t="shared" si="44"/>
        <v>0</v>
      </c>
      <c r="BF187" s="144">
        <f t="shared" si="45"/>
        <v>0</v>
      </c>
      <c r="BG187" s="144">
        <f t="shared" si="46"/>
        <v>0</v>
      </c>
      <c r="BH187" s="144">
        <f t="shared" si="47"/>
        <v>0</v>
      </c>
      <c r="BI187" s="144">
        <f t="shared" si="48"/>
        <v>0</v>
      </c>
      <c r="BJ187" s="17" t="s">
        <v>82</v>
      </c>
      <c r="BK187" s="144">
        <f t="shared" si="49"/>
        <v>0</v>
      </c>
      <c r="BL187" s="17" t="s">
        <v>146</v>
      </c>
      <c r="BM187" s="143" t="s">
        <v>896</v>
      </c>
    </row>
    <row r="188" spans="2:65" s="1" customFormat="1" ht="21.75" customHeight="1">
      <c r="B188" s="32"/>
      <c r="C188" s="132" t="s">
        <v>527</v>
      </c>
      <c r="D188" s="132" t="s">
        <v>141</v>
      </c>
      <c r="E188" s="133" t="s">
        <v>1660</v>
      </c>
      <c r="F188" s="134" t="s">
        <v>1661</v>
      </c>
      <c r="G188" s="135" t="s">
        <v>1378</v>
      </c>
      <c r="H188" s="136">
        <v>1</v>
      </c>
      <c r="I188" s="137"/>
      <c r="J188" s="138">
        <f t="shared" si="40"/>
        <v>0</v>
      </c>
      <c r="K188" s="134" t="s">
        <v>1</v>
      </c>
      <c r="L188" s="32"/>
      <c r="M188" s="139" t="s">
        <v>1</v>
      </c>
      <c r="N188" s="140" t="s">
        <v>39</v>
      </c>
      <c r="P188" s="141">
        <f t="shared" si="41"/>
        <v>0</v>
      </c>
      <c r="Q188" s="141">
        <v>0</v>
      </c>
      <c r="R188" s="141">
        <f t="shared" si="42"/>
        <v>0</v>
      </c>
      <c r="S188" s="141">
        <v>0</v>
      </c>
      <c r="T188" s="142">
        <f t="shared" si="43"/>
        <v>0</v>
      </c>
      <c r="AR188" s="143" t="s">
        <v>146</v>
      </c>
      <c r="AT188" s="143" t="s">
        <v>141</v>
      </c>
      <c r="AU188" s="143" t="s">
        <v>82</v>
      </c>
      <c r="AY188" s="17" t="s">
        <v>139</v>
      </c>
      <c r="BE188" s="144">
        <f t="shared" si="44"/>
        <v>0</v>
      </c>
      <c r="BF188" s="144">
        <f t="shared" si="45"/>
        <v>0</v>
      </c>
      <c r="BG188" s="144">
        <f t="shared" si="46"/>
        <v>0</v>
      </c>
      <c r="BH188" s="144">
        <f t="shared" si="47"/>
        <v>0</v>
      </c>
      <c r="BI188" s="144">
        <f t="shared" si="48"/>
        <v>0</v>
      </c>
      <c r="BJ188" s="17" t="s">
        <v>82</v>
      </c>
      <c r="BK188" s="144">
        <f t="shared" si="49"/>
        <v>0</v>
      </c>
      <c r="BL188" s="17" t="s">
        <v>146</v>
      </c>
      <c r="BM188" s="143" t="s">
        <v>905</v>
      </c>
    </row>
    <row r="189" spans="2:65" s="1" customFormat="1" ht="16.5" customHeight="1">
      <c r="B189" s="32"/>
      <c r="C189" s="132" t="s">
        <v>532</v>
      </c>
      <c r="D189" s="132" t="s">
        <v>141</v>
      </c>
      <c r="E189" s="133" t="s">
        <v>1662</v>
      </c>
      <c r="F189" s="134" t="s">
        <v>1663</v>
      </c>
      <c r="G189" s="135" t="s">
        <v>1378</v>
      </c>
      <c r="H189" s="136">
        <v>1</v>
      </c>
      <c r="I189" s="137"/>
      <c r="J189" s="138">
        <f t="shared" si="40"/>
        <v>0</v>
      </c>
      <c r="K189" s="134" t="s">
        <v>1</v>
      </c>
      <c r="L189" s="32"/>
      <c r="M189" s="139" t="s">
        <v>1</v>
      </c>
      <c r="N189" s="140" t="s">
        <v>39</v>
      </c>
      <c r="P189" s="141">
        <f t="shared" si="41"/>
        <v>0</v>
      </c>
      <c r="Q189" s="141">
        <v>0</v>
      </c>
      <c r="R189" s="141">
        <f t="shared" si="42"/>
        <v>0</v>
      </c>
      <c r="S189" s="141">
        <v>0</v>
      </c>
      <c r="T189" s="142">
        <f t="shared" si="43"/>
        <v>0</v>
      </c>
      <c r="AR189" s="143" t="s">
        <v>146</v>
      </c>
      <c r="AT189" s="143" t="s">
        <v>141</v>
      </c>
      <c r="AU189" s="143" t="s">
        <v>82</v>
      </c>
      <c r="AY189" s="17" t="s">
        <v>139</v>
      </c>
      <c r="BE189" s="144">
        <f t="shared" si="44"/>
        <v>0</v>
      </c>
      <c r="BF189" s="144">
        <f t="shared" si="45"/>
        <v>0</v>
      </c>
      <c r="BG189" s="144">
        <f t="shared" si="46"/>
        <v>0</v>
      </c>
      <c r="BH189" s="144">
        <f t="shared" si="47"/>
        <v>0</v>
      </c>
      <c r="BI189" s="144">
        <f t="shared" si="48"/>
        <v>0</v>
      </c>
      <c r="BJ189" s="17" t="s">
        <v>82</v>
      </c>
      <c r="BK189" s="144">
        <f t="shared" si="49"/>
        <v>0</v>
      </c>
      <c r="BL189" s="17" t="s">
        <v>146</v>
      </c>
      <c r="BM189" s="143" t="s">
        <v>916</v>
      </c>
    </row>
    <row r="190" spans="2:65" s="1" customFormat="1" ht="24.2" customHeight="1">
      <c r="B190" s="32"/>
      <c r="C190" s="132" t="s">
        <v>536</v>
      </c>
      <c r="D190" s="132" t="s">
        <v>141</v>
      </c>
      <c r="E190" s="133" t="s">
        <v>1664</v>
      </c>
      <c r="F190" s="134" t="s">
        <v>1665</v>
      </c>
      <c r="G190" s="135" t="s">
        <v>1650</v>
      </c>
      <c r="H190" s="136">
        <v>2</v>
      </c>
      <c r="I190" s="137"/>
      <c r="J190" s="138">
        <f t="shared" si="40"/>
        <v>0</v>
      </c>
      <c r="K190" s="134" t="s">
        <v>1</v>
      </c>
      <c r="L190" s="32"/>
      <c r="M190" s="139" t="s">
        <v>1</v>
      </c>
      <c r="N190" s="140" t="s">
        <v>39</v>
      </c>
      <c r="P190" s="141">
        <f t="shared" si="41"/>
        <v>0</v>
      </c>
      <c r="Q190" s="141">
        <v>0</v>
      </c>
      <c r="R190" s="141">
        <f t="shared" si="42"/>
        <v>0</v>
      </c>
      <c r="S190" s="141">
        <v>0</v>
      </c>
      <c r="T190" s="142">
        <f t="shared" si="43"/>
        <v>0</v>
      </c>
      <c r="AR190" s="143" t="s">
        <v>146</v>
      </c>
      <c r="AT190" s="143" t="s">
        <v>141</v>
      </c>
      <c r="AU190" s="143" t="s">
        <v>82</v>
      </c>
      <c r="AY190" s="17" t="s">
        <v>139</v>
      </c>
      <c r="BE190" s="144">
        <f t="shared" si="44"/>
        <v>0</v>
      </c>
      <c r="BF190" s="144">
        <f t="shared" si="45"/>
        <v>0</v>
      </c>
      <c r="BG190" s="144">
        <f t="shared" si="46"/>
        <v>0</v>
      </c>
      <c r="BH190" s="144">
        <f t="shared" si="47"/>
        <v>0</v>
      </c>
      <c r="BI190" s="144">
        <f t="shared" si="48"/>
        <v>0</v>
      </c>
      <c r="BJ190" s="17" t="s">
        <v>82</v>
      </c>
      <c r="BK190" s="144">
        <f t="shared" si="49"/>
        <v>0</v>
      </c>
      <c r="BL190" s="17" t="s">
        <v>146</v>
      </c>
      <c r="BM190" s="143" t="s">
        <v>936</v>
      </c>
    </row>
    <row r="191" spans="2:65" s="1" customFormat="1" ht="16.5" customHeight="1">
      <c r="B191" s="32"/>
      <c r="C191" s="132" t="s">
        <v>540</v>
      </c>
      <c r="D191" s="132" t="s">
        <v>141</v>
      </c>
      <c r="E191" s="133" t="s">
        <v>1666</v>
      </c>
      <c r="F191" s="134" t="s">
        <v>1667</v>
      </c>
      <c r="G191" s="135" t="s">
        <v>1650</v>
      </c>
      <c r="H191" s="136">
        <v>1</v>
      </c>
      <c r="I191" s="137"/>
      <c r="J191" s="138">
        <f t="shared" si="40"/>
        <v>0</v>
      </c>
      <c r="K191" s="134" t="s">
        <v>1</v>
      </c>
      <c r="L191" s="32"/>
      <c r="M191" s="186" t="s">
        <v>1</v>
      </c>
      <c r="N191" s="187" t="s">
        <v>39</v>
      </c>
      <c r="O191" s="188"/>
      <c r="P191" s="189">
        <f t="shared" si="41"/>
        <v>0</v>
      </c>
      <c r="Q191" s="189">
        <v>0</v>
      </c>
      <c r="R191" s="189">
        <f t="shared" si="42"/>
        <v>0</v>
      </c>
      <c r="S191" s="189">
        <v>0</v>
      </c>
      <c r="T191" s="190">
        <f t="shared" si="43"/>
        <v>0</v>
      </c>
      <c r="AR191" s="143" t="s">
        <v>146</v>
      </c>
      <c r="AT191" s="143" t="s">
        <v>141</v>
      </c>
      <c r="AU191" s="143" t="s">
        <v>82</v>
      </c>
      <c r="AY191" s="17" t="s">
        <v>139</v>
      </c>
      <c r="BE191" s="144">
        <f t="shared" si="44"/>
        <v>0</v>
      </c>
      <c r="BF191" s="144">
        <f t="shared" si="45"/>
        <v>0</v>
      </c>
      <c r="BG191" s="144">
        <f t="shared" si="46"/>
        <v>0</v>
      </c>
      <c r="BH191" s="144">
        <f t="shared" si="47"/>
        <v>0</v>
      </c>
      <c r="BI191" s="144">
        <f t="shared" si="48"/>
        <v>0</v>
      </c>
      <c r="BJ191" s="17" t="s">
        <v>82</v>
      </c>
      <c r="BK191" s="144">
        <f t="shared" si="49"/>
        <v>0</v>
      </c>
      <c r="BL191" s="17" t="s">
        <v>146</v>
      </c>
      <c r="BM191" s="143" t="s">
        <v>950</v>
      </c>
    </row>
    <row r="192" spans="2:65" s="1" customFormat="1" ht="6.95" customHeight="1">
      <c r="B192" s="44"/>
      <c r="C192" s="45"/>
      <c r="D192" s="45"/>
      <c r="E192" s="45"/>
      <c r="F192" s="45"/>
      <c r="G192" s="45"/>
      <c r="H192" s="45"/>
      <c r="I192" s="45"/>
      <c r="J192" s="45"/>
      <c r="K192" s="45"/>
      <c r="L192" s="32"/>
    </row>
  </sheetData>
  <sheetProtection algorithmName="SHA-512" hashValue="hqEEjd5EjMEY+5gdtdV9PJP4T1VyMRxTZbuxwDBIRHEseKYeBqF3EKav+j5c5GoOcFGh/vTABuSQIQClKcylLQ==" saltValue="5Tynvp7doYTKxQ88BysKVcxLpVJ29AzEmj0jvu/kU9SCOx1h+6/upAcO7nRAKBX9flblaJAmfujkTETbu/h8Dg==" spinCount="100000" sheet="1" objects="1" scenarios="1" formatColumns="0" formatRows="0" autoFilter="0"/>
  <autoFilter ref="C120:K191" xr:uid="{00000000-0009-0000-0000-000004000000}"/>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204"/>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1"/>
      <c r="M2" s="191"/>
      <c r="N2" s="191"/>
      <c r="O2" s="191"/>
      <c r="P2" s="191"/>
      <c r="Q2" s="191"/>
      <c r="R2" s="191"/>
      <c r="S2" s="191"/>
      <c r="T2" s="191"/>
      <c r="U2" s="191"/>
      <c r="V2" s="191"/>
      <c r="AT2" s="17" t="s">
        <v>96</v>
      </c>
    </row>
    <row r="3" spans="2:46" ht="6.95" customHeight="1">
      <c r="B3" s="18"/>
      <c r="C3" s="19"/>
      <c r="D3" s="19"/>
      <c r="E3" s="19"/>
      <c r="F3" s="19"/>
      <c r="G3" s="19"/>
      <c r="H3" s="19"/>
      <c r="I3" s="19"/>
      <c r="J3" s="19"/>
      <c r="K3" s="19"/>
      <c r="L3" s="20"/>
      <c r="AT3" s="17" t="s">
        <v>84</v>
      </c>
    </row>
    <row r="4" spans="2:46" ht="24.95" customHeight="1">
      <c r="B4" s="20"/>
      <c r="D4" s="21" t="s">
        <v>97</v>
      </c>
      <c r="L4" s="20"/>
      <c r="M4" s="88" t="s">
        <v>10</v>
      </c>
      <c r="AT4" s="17" t="s">
        <v>4</v>
      </c>
    </row>
    <row r="5" spans="2:46" ht="6.95" customHeight="1">
      <c r="B5" s="20"/>
      <c r="L5" s="20"/>
    </row>
    <row r="6" spans="2:46" ht="12" customHeight="1">
      <c r="B6" s="20"/>
      <c r="D6" s="27" t="s">
        <v>16</v>
      </c>
      <c r="L6" s="20"/>
    </row>
    <row r="7" spans="2:46" ht="16.5" customHeight="1">
      <c r="B7" s="20"/>
      <c r="E7" s="230" t="str">
        <f>'Rekapitulace stavby'!K6</f>
        <v>Stavební úpravy v areálu SK Chválkovice - 2. etapa</v>
      </c>
      <c r="F7" s="231"/>
      <c r="G7" s="231"/>
      <c r="H7" s="231"/>
      <c r="L7" s="20"/>
    </row>
    <row r="8" spans="2:46" s="1" customFormat="1" ht="12" customHeight="1">
      <c r="B8" s="32"/>
      <c r="D8" s="27" t="s">
        <v>98</v>
      </c>
      <c r="L8" s="32"/>
    </row>
    <row r="9" spans="2:46" s="1" customFormat="1" ht="16.5" customHeight="1">
      <c r="B9" s="32"/>
      <c r="E9" s="220" t="s">
        <v>1668</v>
      </c>
      <c r="F9" s="229"/>
      <c r="G9" s="229"/>
      <c r="H9" s="229"/>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Vyplň údaj</v>
      </c>
      <c r="L12" s="32"/>
    </row>
    <row r="13" spans="2:46" s="1" customFormat="1" ht="10.9" customHeight="1">
      <c r="B13" s="32"/>
      <c r="L13" s="32"/>
    </row>
    <row r="14" spans="2:46" s="1" customFormat="1" ht="12" customHeight="1">
      <c r="B14" s="32"/>
      <c r="D14" s="27" t="s">
        <v>23</v>
      </c>
      <c r="I14" s="27" t="s">
        <v>24</v>
      </c>
      <c r="J14" s="25" t="str">
        <f>IF('Rekapitulace stavby'!AN10="","",'Rekapitulace stavby'!AN10)</f>
        <v/>
      </c>
      <c r="L14" s="32"/>
    </row>
    <row r="15" spans="2:46" s="1" customFormat="1" ht="18" customHeight="1">
      <c r="B15" s="32"/>
      <c r="E15" s="25" t="str">
        <f>IF('Rekapitulace stavby'!E11="","",'Rekapitulace stavby'!E11)</f>
        <v xml:space="preserve"> </v>
      </c>
      <c r="I15" s="27" t="s">
        <v>26</v>
      </c>
      <c r="J15" s="25" t="str">
        <f>IF('Rekapitulace stavby'!AN11="","",'Rekapitulace stavby'!AN11)</f>
        <v/>
      </c>
      <c r="L15" s="32"/>
    </row>
    <row r="16" spans="2:46" s="1" customFormat="1" ht="6.95" customHeight="1">
      <c r="B16" s="32"/>
      <c r="L16" s="32"/>
    </row>
    <row r="17" spans="2:12" s="1" customFormat="1" ht="12" customHeight="1">
      <c r="B17" s="32"/>
      <c r="D17" s="27" t="s">
        <v>27</v>
      </c>
      <c r="I17" s="27" t="s">
        <v>24</v>
      </c>
      <c r="J17" s="28" t="str">
        <f>'Rekapitulace stavby'!AN13</f>
        <v>Vyplň údaj</v>
      </c>
      <c r="L17" s="32"/>
    </row>
    <row r="18" spans="2:12" s="1" customFormat="1" ht="18" customHeight="1">
      <c r="B18" s="32"/>
      <c r="E18" s="232" t="str">
        <f>'Rekapitulace stavby'!E14</f>
        <v>Vyplň údaj</v>
      </c>
      <c r="F18" s="202"/>
      <c r="G18" s="202"/>
      <c r="H18" s="202"/>
      <c r="I18" s="27" t="s">
        <v>26</v>
      </c>
      <c r="J18" s="28" t="str">
        <f>'Rekapitulace stavby'!AN14</f>
        <v>Vyplň údaj</v>
      </c>
      <c r="L18" s="32"/>
    </row>
    <row r="19" spans="2:12" s="1" customFormat="1" ht="6.95" customHeight="1">
      <c r="B19" s="32"/>
      <c r="L19" s="32"/>
    </row>
    <row r="20" spans="2:12" s="1" customFormat="1" ht="12" customHeight="1">
      <c r="B20" s="32"/>
      <c r="D20" s="27" t="s">
        <v>29</v>
      </c>
      <c r="I20" s="27" t="s">
        <v>24</v>
      </c>
      <c r="J20" s="25" t="s">
        <v>1</v>
      </c>
      <c r="L20" s="32"/>
    </row>
    <row r="21" spans="2:12" s="1" customFormat="1" ht="18" customHeight="1">
      <c r="B21" s="32"/>
      <c r="E21" s="25" t="s">
        <v>30</v>
      </c>
      <c r="I21" s="27" t="s">
        <v>26</v>
      </c>
      <c r="J21" s="25" t="s">
        <v>1</v>
      </c>
      <c r="L21" s="32"/>
    </row>
    <row r="22" spans="2:12" s="1" customFormat="1" ht="6.95" customHeight="1">
      <c r="B22" s="32"/>
      <c r="L22" s="32"/>
    </row>
    <row r="23" spans="2:12" s="1" customFormat="1" ht="12" customHeight="1">
      <c r="B23" s="32"/>
      <c r="D23" s="27" t="s">
        <v>32</v>
      </c>
      <c r="I23" s="27" t="s">
        <v>24</v>
      </c>
      <c r="J23" s="25" t="s">
        <v>1</v>
      </c>
      <c r="L23" s="32"/>
    </row>
    <row r="24" spans="2:12" s="1" customFormat="1" ht="18" customHeight="1">
      <c r="B24" s="32"/>
      <c r="E24" s="25" t="s">
        <v>30</v>
      </c>
      <c r="I24" s="27" t="s">
        <v>26</v>
      </c>
      <c r="J24" s="25" t="s">
        <v>1</v>
      </c>
      <c r="L24" s="32"/>
    </row>
    <row r="25" spans="2:12" s="1" customFormat="1" ht="6.95" customHeight="1">
      <c r="B25" s="32"/>
      <c r="L25" s="32"/>
    </row>
    <row r="26" spans="2:12" s="1" customFormat="1" ht="12" customHeight="1">
      <c r="B26" s="32"/>
      <c r="D26" s="27" t="s">
        <v>33</v>
      </c>
      <c r="L26" s="32"/>
    </row>
    <row r="27" spans="2:12" s="7" customFormat="1" ht="16.5" customHeight="1">
      <c r="B27" s="89"/>
      <c r="E27" s="206" t="s">
        <v>1</v>
      </c>
      <c r="F27" s="206"/>
      <c r="G27" s="206"/>
      <c r="H27" s="206"/>
      <c r="L27" s="89"/>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0" t="s">
        <v>34</v>
      </c>
      <c r="J30" s="66">
        <f>ROUND(J134, 2)</f>
        <v>0</v>
      </c>
      <c r="L30" s="32"/>
    </row>
    <row r="31" spans="2:12" s="1" customFormat="1" ht="6.95" customHeight="1">
      <c r="B31" s="32"/>
      <c r="D31" s="53"/>
      <c r="E31" s="53"/>
      <c r="F31" s="53"/>
      <c r="G31" s="53"/>
      <c r="H31" s="53"/>
      <c r="I31" s="53"/>
      <c r="J31" s="53"/>
      <c r="K31" s="53"/>
      <c r="L31" s="32"/>
    </row>
    <row r="32" spans="2:12" s="1" customFormat="1" ht="14.45" customHeight="1">
      <c r="B32" s="32"/>
      <c r="F32" s="35" t="s">
        <v>36</v>
      </c>
      <c r="I32" s="35" t="s">
        <v>35</v>
      </c>
      <c r="J32" s="35" t="s">
        <v>37</v>
      </c>
      <c r="L32" s="32"/>
    </row>
    <row r="33" spans="2:12" s="1" customFormat="1" ht="14.45" customHeight="1">
      <c r="B33" s="32"/>
      <c r="D33" s="55" t="s">
        <v>38</v>
      </c>
      <c r="E33" s="27" t="s">
        <v>39</v>
      </c>
      <c r="F33" s="91">
        <f>ROUND((SUM(BE134:BE203)),  2)</f>
        <v>0</v>
      </c>
      <c r="I33" s="92">
        <v>0.21</v>
      </c>
      <c r="J33" s="91">
        <f>ROUND(((SUM(BE134:BE203))*I33),  2)</f>
        <v>0</v>
      </c>
      <c r="L33" s="32"/>
    </row>
    <row r="34" spans="2:12" s="1" customFormat="1" ht="14.45" customHeight="1">
      <c r="B34" s="32"/>
      <c r="E34" s="27" t="s">
        <v>40</v>
      </c>
      <c r="F34" s="91">
        <f>ROUND((SUM(BF134:BF203)),  2)</f>
        <v>0</v>
      </c>
      <c r="I34" s="92">
        <v>0.15</v>
      </c>
      <c r="J34" s="91">
        <f>ROUND(((SUM(BF134:BF203))*I34),  2)</f>
        <v>0</v>
      </c>
      <c r="L34" s="32"/>
    </row>
    <row r="35" spans="2:12" s="1" customFormat="1" ht="14.45" hidden="1" customHeight="1">
      <c r="B35" s="32"/>
      <c r="E35" s="27" t="s">
        <v>41</v>
      </c>
      <c r="F35" s="91">
        <f>ROUND((SUM(BG134:BG203)),  2)</f>
        <v>0</v>
      </c>
      <c r="I35" s="92">
        <v>0.21</v>
      </c>
      <c r="J35" s="91">
        <f>0</f>
        <v>0</v>
      </c>
      <c r="L35" s="32"/>
    </row>
    <row r="36" spans="2:12" s="1" customFormat="1" ht="14.45" hidden="1" customHeight="1">
      <c r="B36" s="32"/>
      <c r="E36" s="27" t="s">
        <v>42</v>
      </c>
      <c r="F36" s="91">
        <f>ROUND((SUM(BH134:BH203)),  2)</f>
        <v>0</v>
      </c>
      <c r="I36" s="92">
        <v>0.15</v>
      </c>
      <c r="J36" s="91">
        <f>0</f>
        <v>0</v>
      </c>
      <c r="L36" s="32"/>
    </row>
    <row r="37" spans="2:12" s="1" customFormat="1" ht="14.45" hidden="1" customHeight="1">
      <c r="B37" s="32"/>
      <c r="E37" s="27" t="s">
        <v>43</v>
      </c>
      <c r="F37" s="91">
        <f>ROUND((SUM(BI134:BI203)),  2)</f>
        <v>0</v>
      </c>
      <c r="I37" s="92">
        <v>0</v>
      </c>
      <c r="J37" s="91">
        <f>0</f>
        <v>0</v>
      </c>
      <c r="L37" s="32"/>
    </row>
    <row r="38" spans="2:12" s="1" customFormat="1" ht="6.95" customHeight="1">
      <c r="B38" s="32"/>
      <c r="L38" s="32"/>
    </row>
    <row r="39" spans="2:12" s="1" customFormat="1" ht="25.35" customHeight="1">
      <c r="B39" s="32"/>
      <c r="C39" s="93"/>
      <c r="D39" s="94" t="s">
        <v>44</v>
      </c>
      <c r="E39" s="57"/>
      <c r="F39" s="57"/>
      <c r="G39" s="95" t="s">
        <v>45</v>
      </c>
      <c r="H39" s="96" t="s">
        <v>46</v>
      </c>
      <c r="I39" s="57"/>
      <c r="J39" s="97">
        <f>SUM(J30:J37)</f>
        <v>0</v>
      </c>
      <c r="K39" s="98"/>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47</v>
      </c>
      <c r="E50" s="42"/>
      <c r="F50" s="42"/>
      <c r="G50" s="41" t="s">
        <v>48</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49</v>
      </c>
      <c r="E61" s="34"/>
      <c r="F61" s="99" t="s">
        <v>50</v>
      </c>
      <c r="G61" s="43" t="s">
        <v>49</v>
      </c>
      <c r="H61" s="34"/>
      <c r="I61" s="34"/>
      <c r="J61" s="100" t="s">
        <v>50</v>
      </c>
      <c r="K61" s="34"/>
      <c r="L61" s="32"/>
    </row>
    <row r="62" spans="2:12">
      <c r="B62" s="20"/>
      <c r="L62" s="20"/>
    </row>
    <row r="63" spans="2:12">
      <c r="B63" s="20"/>
      <c r="L63" s="20"/>
    </row>
    <row r="64" spans="2:12">
      <c r="B64" s="20"/>
      <c r="L64" s="20"/>
    </row>
    <row r="65" spans="2:12" s="1" customFormat="1" ht="12.75">
      <c r="B65" s="32"/>
      <c r="D65" s="41" t="s">
        <v>51</v>
      </c>
      <c r="E65" s="42"/>
      <c r="F65" s="42"/>
      <c r="G65" s="41" t="s">
        <v>52</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49</v>
      </c>
      <c r="E76" s="34"/>
      <c r="F76" s="99" t="s">
        <v>50</v>
      </c>
      <c r="G76" s="43" t="s">
        <v>49</v>
      </c>
      <c r="H76" s="34"/>
      <c r="I76" s="34"/>
      <c r="J76" s="100" t="s">
        <v>50</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100</v>
      </c>
      <c r="L82" s="32"/>
    </row>
    <row r="83" spans="2:47" s="1" customFormat="1" ht="6.95" customHeight="1">
      <c r="B83" s="32"/>
      <c r="L83" s="32"/>
    </row>
    <row r="84" spans="2:47" s="1" customFormat="1" ht="12" customHeight="1">
      <c r="B84" s="32"/>
      <c r="C84" s="27" t="s">
        <v>16</v>
      </c>
      <c r="L84" s="32"/>
    </row>
    <row r="85" spans="2:47" s="1" customFormat="1" ht="16.5" customHeight="1">
      <c r="B85" s="32"/>
      <c r="E85" s="230" t="str">
        <f>E7</f>
        <v>Stavební úpravy v areálu SK Chválkovice - 2. etapa</v>
      </c>
      <c r="F85" s="231"/>
      <c r="G85" s="231"/>
      <c r="H85" s="231"/>
      <c r="L85" s="32"/>
    </row>
    <row r="86" spans="2:47" s="1" customFormat="1" ht="12" customHeight="1">
      <c r="B86" s="32"/>
      <c r="C86" s="27" t="s">
        <v>98</v>
      </c>
      <c r="L86" s="32"/>
    </row>
    <row r="87" spans="2:47" s="1" customFormat="1" ht="16.5" customHeight="1">
      <c r="B87" s="32"/>
      <c r="E87" s="220" t="str">
        <f>E9</f>
        <v>EL - Silnoproudé elektroinstalace</v>
      </c>
      <c r="F87" s="229"/>
      <c r="G87" s="229"/>
      <c r="H87" s="229"/>
      <c r="L87" s="32"/>
    </row>
    <row r="88" spans="2:47" s="1" customFormat="1" ht="6.95" customHeight="1">
      <c r="B88" s="32"/>
      <c r="L88" s="32"/>
    </row>
    <row r="89" spans="2:47" s="1" customFormat="1" ht="12" customHeight="1">
      <c r="B89" s="32"/>
      <c r="C89" s="27" t="s">
        <v>20</v>
      </c>
      <c r="F89" s="25" t="str">
        <f>F12</f>
        <v>Olomouc</v>
      </c>
      <c r="I89" s="27" t="s">
        <v>22</v>
      </c>
      <c r="J89" s="52" t="str">
        <f>IF(J12="","",J12)</f>
        <v>Vyplň údaj</v>
      </c>
      <c r="L89" s="32"/>
    </row>
    <row r="90" spans="2:47" s="1" customFormat="1" ht="6.95" customHeight="1">
      <c r="B90" s="32"/>
      <c r="L90" s="32"/>
    </row>
    <row r="91" spans="2:47" s="1" customFormat="1" ht="15.2" customHeight="1">
      <c r="B91" s="32"/>
      <c r="C91" s="27" t="s">
        <v>23</v>
      </c>
      <c r="F91" s="25" t="str">
        <f>E15</f>
        <v xml:space="preserve"> </v>
      </c>
      <c r="I91" s="27" t="s">
        <v>29</v>
      </c>
      <c r="J91" s="30" t="str">
        <f>E21</f>
        <v>ASET studio s.r.o.</v>
      </c>
      <c r="L91" s="32"/>
    </row>
    <row r="92" spans="2:47" s="1" customFormat="1" ht="15.2" customHeight="1">
      <c r="B92" s="32"/>
      <c r="C92" s="27" t="s">
        <v>27</v>
      </c>
      <c r="F92" s="25" t="str">
        <f>IF(E18="","",E18)</f>
        <v>Vyplň údaj</v>
      </c>
      <c r="I92" s="27" t="s">
        <v>32</v>
      </c>
      <c r="J92" s="30" t="str">
        <f>E24</f>
        <v>ASET studio s.r.o.</v>
      </c>
      <c r="L92" s="32"/>
    </row>
    <row r="93" spans="2:47" s="1" customFormat="1" ht="10.35" customHeight="1">
      <c r="B93" s="32"/>
      <c r="L93" s="32"/>
    </row>
    <row r="94" spans="2:47" s="1" customFormat="1" ht="29.25" customHeight="1">
      <c r="B94" s="32"/>
      <c r="C94" s="101" t="s">
        <v>101</v>
      </c>
      <c r="D94" s="93"/>
      <c r="E94" s="93"/>
      <c r="F94" s="93"/>
      <c r="G94" s="93"/>
      <c r="H94" s="93"/>
      <c r="I94" s="93"/>
      <c r="J94" s="102" t="s">
        <v>102</v>
      </c>
      <c r="K94" s="93"/>
      <c r="L94" s="32"/>
    </row>
    <row r="95" spans="2:47" s="1" customFormat="1" ht="10.35" customHeight="1">
      <c r="B95" s="32"/>
      <c r="L95" s="32"/>
    </row>
    <row r="96" spans="2:47" s="1" customFormat="1" ht="22.9" customHeight="1">
      <c r="B96" s="32"/>
      <c r="C96" s="103" t="s">
        <v>103</v>
      </c>
      <c r="J96" s="66">
        <f>J134</f>
        <v>0</v>
      </c>
      <c r="L96" s="32"/>
      <c r="AU96" s="17" t="s">
        <v>104</v>
      </c>
    </row>
    <row r="97" spans="2:12" s="8" customFormat="1" ht="24.95" customHeight="1">
      <c r="B97" s="104"/>
      <c r="D97" s="105" t="s">
        <v>1669</v>
      </c>
      <c r="E97" s="106"/>
      <c r="F97" s="106"/>
      <c r="G97" s="106"/>
      <c r="H97" s="106"/>
      <c r="I97" s="106"/>
      <c r="J97" s="107">
        <f>J135</f>
        <v>0</v>
      </c>
      <c r="L97" s="104"/>
    </row>
    <row r="98" spans="2:12" s="8" customFormat="1" ht="24.95" customHeight="1">
      <c r="B98" s="104"/>
      <c r="D98" s="105" t="s">
        <v>1670</v>
      </c>
      <c r="E98" s="106"/>
      <c r="F98" s="106"/>
      <c r="G98" s="106"/>
      <c r="H98" s="106"/>
      <c r="I98" s="106"/>
      <c r="J98" s="107">
        <f>J140</f>
        <v>0</v>
      </c>
      <c r="L98" s="104"/>
    </row>
    <row r="99" spans="2:12" s="8" customFormat="1" ht="24.95" customHeight="1">
      <c r="B99" s="104"/>
      <c r="D99" s="105" t="s">
        <v>1671</v>
      </c>
      <c r="E99" s="106"/>
      <c r="F99" s="106"/>
      <c r="G99" s="106"/>
      <c r="H99" s="106"/>
      <c r="I99" s="106"/>
      <c r="J99" s="107">
        <f>J145</f>
        <v>0</v>
      </c>
      <c r="L99" s="104"/>
    </row>
    <row r="100" spans="2:12" s="8" customFormat="1" ht="24.95" customHeight="1">
      <c r="B100" s="104"/>
      <c r="D100" s="105" t="s">
        <v>1670</v>
      </c>
      <c r="E100" s="106"/>
      <c r="F100" s="106"/>
      <c r="G100" s="106"/>
      <c r="H100" s="106"/>
      <c r="I100" s="106"/>
      <c r="J100" s="107">
        <f>J147</f>
        <v>0</v>
      </c>
      <c r="L100" s="104"/>
    </row>
    <row r="101" spans="2:12" s="8" customFormat="1" ht="24.95" customHeight="1">
      <c r="B101" s="104"/>
      <c r="D101" s="105" t="s">
        <v>1672</v>
      </c>
      <c r="E101" s="106"/>
      <c r="F101" s="106"/>
      <c r="G101" s="106"/>
      <c r="H101" s="106"/>
      <c r="I101" s="106"/>
      <c r="J101" s="107">
        <f>J149</f>
        <v>0</v>
      </c>
      <c r="L101" s="104"/>
    </row>
    <row r="102" spans="2:12" s="8" customFormat="1" ht="24.95" customHeight="1">
      <c r="B102" s="104"/>
      <c r="D102" s="105" t="s">
        <v>1673</v>
      </c>
      <c r="E102" s="106"/>
      <c r="F102" s="106"/>
      <c r="G102" s="106"/>
      <c r="H102" s="106"/>
      <c r="I102" s="106"/>
      <c r="J102" s="107">
        <f>J154</f>
        <v>0</v>
      </c>
      <c r="L102" s="104"/>
    </row>
    <row r="103" spans="2:12" s="8" customFormat="1" ht="24.95" customHeight="1">
      <c r="B103" s="104"/>
      <c r="D103" s="105" t="s">
        <v>1674</v>
      </c>
      <c r="E103" s="106"/>
      <c r="F103" s="106"/>
      <c r="G103" s="106"/>
      <c r="H103" s="106"/>
      <c r="I103" s="106"/>
      <c r="J103" s="107">
        <f>J159</f>
        <v>0</v>
      </c>
      <c r="L103" s="104"/>
    </row>
    <row r="104" spans="2:12" s="8" customFormat="1" ht="24.95" customHeight="1">
      <c r="B104" s="104"/>
      <c r="D104" s="105" t="s">
        <v>1675</v>
      </c>
      <c r="E104" s="106"/>
      <c r="F104" s="106"/>
      <c r="G104" s="106"/>
      <c r="H104" s="106"/>
      <c r="I104" s="106"/>
      <c r="J104" s="107">
        <f>J163</f>
        <v>0</v>
      </c>
      <c r="L104" s="104"/>
    </row>
    <row r="105" spans="2:12" s="8" customFormat="1" ht="24.95" customHeight="1">
      <c r="B105" s="104"/>
      <c r="D105" s="105" t="s">
        <v>1670</v>
      </c>
      <c r="E105" s="106"/>
      <c r="F105" s="106"/>
      <c r="G105" s="106"/>
      <c r="H105" s="106"/>
      <c r="I105" s="106"/>
      <c r="J105" s="107">
        <f>J166</f>
        <v>0</v>
      </c>
      <c r="L105" s="104"/>
    </row>
    <row r="106" spans="2:12" s="8" customFormat="1" ht="24.95" customHeight="1">
      <c r="B106" s="104"/>
      <c r="D106" s="105" t="s">
        <v>1676</v>
      </c>
      <c r="E106" s="106"/>
      <c r="F106" s="106"/>
      <c r="G106" s="106"/>
      <c r="H106" s="106"/>
      <c r="I106" s="106"/>
      <c r="J106" s="107">
        <f>J170</f>
        <v>0</v>
      </c>
      <c r="L106" s="104"/>
    </row>
    <row r="107" spans="2:12" s="8" customFormat="1" ht="24.95" customHeight="1">
      <c r="B107" s="104"/>
      <c r="D107" s="105" t="s">
        <v>1670</v>
      </c>
      <c r="E107" s="106"/>
      <c r="F107" s="106"/>
      <c r="G107" s="106"/>
      <c r="H107" s="106"/>
      <c r="I107" s="106"/>
      <c r="J107" s="107">
        <f>J173</f>
        <v>0</v>
      </c>
      <c r="L107" s="104"/>
    </row>
    <row r="108" spans="2:12" s="8" customFormat="1" ht="24.95" customHeight="1">
      <c r="B108" s="104"/>
      <c r="D108" s="105" t="s">
        <v>1677</v>
      </c>
      <c r="E108" s="106"/>
      <c r="F108" s="106"/>
      <c r="G108" s="106"/>
      <c r="H108" s="106"/>
      <c r="I108" s="106"/>
      <c r="J108" s="107">
        <f>J177</f>
        <v>0</v>
      </c>
      <c r="L108" s="104"/>
    </row>
    <row r="109" spans="2:12" s="8" customFormat="1" ht="24.95" customHeight="1">
      <c r="B109" s="104"/>
      <c r="D109" s="105" t="s">
        <v>1678</v>
      </c>
      <c r="E109" s="106"/>
      <c r="F109" s="106"/>
      <c r="G109" s="106"/>
      <c r="H109" s="106"/>
      <c r="I109" s="106"/>
      <c r="J109" s="107">
        <f>J179</f>
        <v>0</v>
      </c>
      <c r="L109" s="104"/>
    </row>
    <row r="110" spans="2:12" s="8" customFormat="1" ht="24.95" customHeight="1">
      <c r="B110" s="104"/>
      <c r="D110" s="105" t="s">
        <v>1679</v>
      </c>
      <c r="E110" s="106"/>
      <c r="F110" s="106"/>
      <c r="G110" s="106"/>
      <c r="H110" s="106"/>
      <c r="I110" s="106"/>
      <c r="J110" s="107">
        <f>J182</f>
        <v>0</v>
      </c>
      <c r="L110" s="104"/>
    </row>
    <row r="111" spans="2:12" s="8" customFormat="1" ht="24.95" customHeight="1">
      <c r="B111" s="104"/>
      <c r="D111" s="105" t="s">
        <v>1670</v>
      </c>
      <c r="E111" s="106"/>
      <c r="F111" s="106"/>
      <c r="G111" s="106"/>
      <c r="H111" s="106"/>
      <c r="I111" s="106"/>
      <c r="J111" s="107">
        <f>J184</f>
        <v>0</v>
      </c>
      <c r="L111" s="104"/>
    </row>
    <row r="112" spans="2:12" s="8" customFormat="1" ht="24.95" customHeight="1">
      <c r="B112" s="104"/>
      <c r="D112" s="105" t="s">
        <v>1680</v>
      </c>
      <c r="E112" s="106"/>
      <c r="F112" s="106"/>
      <c r="G112" s="106"/>
      <c r="H112" s="106"/>
      <c r="I112" s="106"/>
      <c r="J112" s="107">
        <f>J191</f>
        <v>0</v>
      </c>
      <c r="L112" s="104"/>
    </row>
    <row r="113" spans="2:12" s="8" customFormat="1" ht="24.95" customHeight="1">
      <c r="B113" s="104"/>
      <c r="D113" s="105" t="s">
        <v>1670</v>
      </c>
      <c r="E113" s="106"/>
      <c r="F113" s="106"/>
      <c r="G113" s="106"/>
      <c r="H113" s="106"/>
      <c r="I113" s="106"/>
      <c r="J113" s="107">
        <f>J193</f>
        <v>0</v>
      </c>
      <c r="L113" s="104"/>
    </row>
    <row r="114" spans="2:12" s="8" customFormat="1" ht="24.95" customHeight="1">
      <c r="B114" s="104"/>
      <c r="D114" s="105" t="s">
        <v>1681</v>
      </c>
      <c r="E114" s="106"/>
      <c r="F114" s="106"/>
      <c r="G114" s="106"/>
      <c r="H114" s="106"/>
      <c r="I114" s="106"/>
      <c r="J114" s="107">
        <f>J198</f>
        <v>0</v>
      </c>
      <c r="L114" s="104"/>
    </row>
    <row r="115" spans="2:12" s="1" customFormat="1" ht="21.75" customHeight="1">
      <c r="B115" s="32"/>
      <c r="L115" s="32"/>
    </row>
    <row r="116" spans="2:12" s="1" customFormat="1" ht="6.95" customHeight="1">
      <c r="B116" s="44"/>
      <c r="C116" s="45"/>
      <c r="D116" s="45"/>
      <c r="E116" s="45"/>
      <c r="F116" s="45"/>
      <c r="G116" s="45"/>
      <c r="H116" s="45"/>
      <c r="I116" s="45"/>
      <c r="J116" s="45"/>
      <c r="K116" s="45"/>
      <c r="L116" s="32"/>
    </row>
    <row r="120" spans="2:12" s="1" customFormat="1" ht="6.95" customHeight="1">
      <c r="B120" s="46"/>
      <c r="C120" s="47"/>
      <c r="D120" s="47"/>
      <c r="E120" s="47"/>
      <c r="F120" s="47"/>
      <c r="G120" s="47"/>
      <c r="H120" s="47"/>
      <c r="I120" s="47"/>
      <c r="J120" s="47"/>
      <c r="K120" s="47"/>
      <c r="L120" s="32"/>
    </row>
    <row r="121" spans="2:12" s="1" customFormat="1" ht="24.95" customHeight="1">
      <c r="B121" s="32"/>
      <c r="C121" s="21" t="s">
        <v>124</v>
      </c>
      <c r="L121" s="32"/>
    </row>
    <row r="122" spans="2:12" s="1" customFormat="1" ht="6.95" customHeight="1">
      <c r="B122" s="32"/>
      <c r="L122" s="32"/>
    </row>
    <row r="123" spans="2:12" s="1" customFormat="1" ht="12" customHeight="1">
      <c r="B123" s="32"/>
      <c r="C123" s="27" t="s">
        <v>16</v>
      </c>
      <c r="L123" s="32"/>
    </row>
    <row r="124" spans="2:12" s="1" customFormat="1" ht="16.5" customHeight="1">
      <c r="B124" s="32"/>
      <c r="E124" s="230" t="str">
        <f>E7</f>
        <v>Stavební úpravy v areálu SK Chválkovice - 2. etapa</v>
      </c>
      <c r="F124" s="231"/>
      <c r="G124" s="231"/>
      <c r="H124" s="231"/>
      <c r="L124" s="32"/>
    </row>
    <row r="125" spans="2:12" s="1" customFormat="1" ht="12" customHeight="1">
      <c r="B125" s="32"/>
      <c r="C125" s="27" t="s">
        <v>98</v>
      </c>
      <c r="L125" s="32"/>
    </row>
    <row r="126" spans="2:12" s="1" customFormat="1" ht="16.5" customHeight="1">
      <c r="B126" s="32"/>
      <c r="E126" s="220" t="str">
        <f>E9</f>
        <v>EL - Silnoproudé elektroinstalace</v>
      </c>
      <c r="F126" s="229"/>
      <c r="G126" s="229"/>
      <c r="H126" s="229"/>
      <c r="L126" s="32"/>
    </row>
    <row r="127" spans="2:12" s="1" customFormat="1" ht="6.95" customHeight="1">
      <c r="B127" s="32"/>
      <c r="L127" s="32"/>
    </row>
    <row r="128" spans="2:12" s="1" customFormat="1" ht="12" customHeight="1">
      <c r="B128" s="32"/>
      <c r="C128" s="27" t="s">
        <v>20</v>
      </c>
      <c r="F128" s="25" t="str">
        <f>F12</f>
        <v>Olomouc</v>
      </c>
      <c r="I128" s="27" t="s">
        <v>22</v>
      </c>
      <c r="J128" s="52" t="str">
        <f>IF(J12="","",J12)</f>
        <v>Vyplň údaj</v>
      </c>
      <c r="L128" s="32"/>
    </row>
    <row r="129" spans="2:65" s="1" customFormat="1" ht="6.95" customHeight="1">
      <c r="B129" s="32"/>
      <c r="L129" s="32"/>
    </row>
    <row r="130" spans="2:65" s="1" customFormat="1" ht="15.2" customHeight="1">
      <c r="B130" s="32"/>
      <c r="C130" s="27" t="s">
        <v>23</v>
      </c>
      <c r="F130" s="25" t="str">
        <f>E15</f>
        <v xml:space="preserve"> </v>
      </c>
      <c r="I130" s="27" t="s">
        <v>29</v>
      </c>
      <c r="J130" s="30" t="str">
        <f>E21</f>
        <v>ASET studio s.r.o.</v>
      </c>
      <c r="L130" s="32"/>
    </row>
    <row r="131" spans="2:65" s="1" customFormat="1" ht="15.2" customHeight="1">
      <c r="B131" s="32"/>
      <c r="C131" s="27" t="s">
        <v>27</v>
      </c>
      <c r="F131" s="25" t="str">
        <f>IF(E18="","",E18)</f>
        <v>Vyplň údaj</v>
      </c>
      <c r="I131" s="27" t="s">
        <v>32</v>
      </c>
      <c r="J131" s="30" t="str">
        <f>E24</f>
        <v>ASET studio s.r.o.</v>
      </c>
      <c r="L131" s="32"/>
    </row>
    <row r="132" spans="2:65" s="1" customFormat="1" ht="10.35" customHeight="1">
      <c r="B132" s="32"/>
      <c r="L132" s="32"/>
    </row>
    <row r="133" spans="2:65" s="10" customFormat="1" ht="29.25" customHeight="1">
      <c r="B133" s="112"/>
      <c r="C133" s="113" t="s">
        <v>125</v>
      </c>
      <c r="D133" s="114" t="s">
        <v>59</v>
      </c>
      <c r="E133" s="114" t="s">
        <v>55</v>
      </c>
      <c r="F133" s="114" t="s">
        <v>56</v>
      </c>
      <c r="G133" s="114" t="s">
        <v>126</v>
      </c>
      <c r="H133" s="114" t="s">
        <v>127</v>
      </c>
      <c r="I133" s="114" t="s">
        <v>128</v>
      </c>
      <c r="J133" s="114" t="s">
        <v>102</v>
      </c>
      <c r="K133" s="115" t="s">
        <v>129</v>
      </c>
      <c r="L133" s="112"/>
      <c r="M133" s="59" t="s">
        <v>1</v>
      </c>
      <c r="N133" s="60" t="s">
        <v>38</v>
      </c>
      <c r="O133" s="60" t="s">
        <v>130</v>
      </c>
      <c r="P133" s="60" t="s">
        <v>131</v>
      </c>
      <c r="Q133" s="60" t="s">
        <v>132</v>
      </c>
      <c r="R133" s="60" t="s">
        <v>133</v>
      </c>
      <c r="S133" s="60" t="s">
        <v>134</v>
      </c>
      <c r="T133" s="61" t="s">
        <v>135</v>
      </c>
    </row>
    <row r="134" spans="2:65" s="1" customFormat="1" ht="22.9" customHeight="1">
      <c r="B134" s="32"/>
      <c r="C134" s="64" t="s">
        <v>136</v>
      </c>
      <c r="J134" s="116">
        <f>BK134</f>
        <v>0</v>
      </c>
      <c r="L134" s="32"/>
      <c r="M134" s="62"/>
      <c r="N134" s="53"/>
      <c r="O134" s="53"/>
      <c r="P134" s="117">
        <f>P135+P140+P145+P147+P149+P154+P159+P163+P166+P170+P173+P177+P179+P182+P184+P191+P193+P198</f>
        <v>0</v>
      </c>
      <c r="Q134" s="53"/>
      <c r="R134" s="117">
        <f>R135+R140+R145+R147+R149+R154+R159+R163+R166+R170+R173+R177+R179+R182+R184+R191+R193+R198</f>
        <v>0</v>
      </c>
      <c r="S134" s="53"/>
      <c r="T134" s="118">
        <f>T135+T140+T145+T147+T149+T154+T159+T163+T166+T170+T173+T177+T179+T182+T184+T191+T193+T198</f>
        <v>0</v>
      </c>
      <c r="AT134" s="17" t="s">
        <v>73</v>
      </c>
      <c r="AU134" s="17" t="s">
        <v>104</v>
      </c>
      <c r="BK134" s="119">
        <f>BK135+BK140+BK145+BK147+BK149+BK154+BK159+BK163+BK166+BK170+BK173+BK177+BK179+BK182+BK184+BK191+BK193+BK198</f>
        <v>0</v>
      </c>
    </row>
    <row r="135" spans="2:65" s="11" customFormat="1" ht="25.9" customHeight="1">
      <c r="B135" s="120"/>
      <c r="D135" s="121" t="s">
        <v>73</v>
      </c>
      <c r="E135" s="122" t="s">
        <v>1682</v>
      </c>
      <c r="F135" s="122" t="s">
        <v>1683</v>
      </c>
      <c r="I135" s="123"/>
      <c r="J135" s="124">
        <f>BK135</f>
        <v>0</v>
      </c>
      <c r="L135" s="120"/>
      <c r="M135" s="125"/>
      <c r="P135" s="126">
        <f>SUM(P136:P139)</f>
        <v>0</v>
      </c>
      <c r="R135" s="126">
        <f>SUM(R136:R139)</f>
        <v>0</v>
      </c>
      <c r="T135" s="127">
        <f>SUM(T136:T139)</f>
        <v>0</v>
      </c>
      <c r="AR135" s="121" t="s">
        <v>82</v>
      </c>
      <c r="AT135" s="128" t="s">
        <v>73</v>
      </c>
      <c r="AU135" s="128" t="s">
        <v>74</v>
      </c>
      <c r="AY135" s="121" t="s">
        <v>139</v>
      </c>
      <c r="BK135" s="129">
        <f>SUM(BK136:BK139)</f>
        <v>0</v>
      </c>
    </row>
    <row r="136" spans="2:65" s="1" customFormat="1" ht="16.5" customHeight="1">
      <c r="B136" s="32"/>
      <c r="C136" s="132" t="s">
        <v>82</v>
      </c>
      <c r="D136" s="132" t="s">
        <v>141</v>
      </c>
      <c r="E136" s="133" t="s">
        <v>1684</v>
      </c>
      <c r="F136" s="134" t="s">
        <v>1685</v>
      </c>
      <c r="G136" s="135" t="s">
        <v>1378</v>
      </c>
      <c r="H136" s="136">
        <v>29</v>
      </c>
      <c r="I136" s="137"/>
      <c r="J136" s="138">
        <f>ROUND(I136*H136,2)</f>
        <v>0</v>
      </c>
      <c r="K136" s="134" t="s">
        <v>1</v>
      </c>
      <c r="L136" s="32"/>
      <c r="M136" s="139" t="s">
        <v>1</v>
      </c>
      <c r="N136" s="140" t="s">
        <v>39</v>
      </c>
      <c r="P136" s="141">
        <f>O136*H136</f>
        <v>0</v>
      </c>
      <c r="Q136" s="141">
        <v>0</v>
      </c>
      <c r="R136" s="141">
        <f>Q136*H136</f>
        <v>0</v>
      </c>
      <c r="S136" s="141">
        <v>0</v>
      </c>
      <c r="T136" s="142">
        <f>S136*H136</f>
        <v>0</v>
      </c>
      <c r="AR136" s="143" t="s">
        <v>146</v>
      </c>
      <c r="AT136" s="143" t="s">
        <v>141</v>
      </c>
      <c r="AU136" s="143" t="s">
        <v>82</v>
      </c>
      <c r="AY136" s="17" t="s">
        <v>139</v>
      </c>
      <c r="BE136" s="144">
        <f>IF(N136="základní",J136,0)</f>
        <v>0</v>
      </c>
      <c r="BF136" s="144">
        <f>IF(N136="snížená",J136,0)</f>
        <v>0</v>
      </c>
      <c r="BG136" s="144">
        <f>IF(N136="zákl. přenesená",J136,0)</f>
        <v>0</v>
      </c>
      <c r="BH136" s="144">
        <f>IF(N136="sníž. přenesená",J136,0)</f>
        <v>0</v>
      </c>
      <c r="BI136" s="144">
        <f>IF(N136="nulová",J136,0)</f>
        <v>0</v>
      </c>
      <c r="BJ136" s="17" t="s">
        <v>82</v>
      </c>
      <c r="BK136" s="144">
        <f>ROUND(I136*H136,2)</f>
        <v>0</v>
      </c>
      <c r="BL136" s="17" t="s">
        <v>146</v>
      </c>
      <c r="BM136" s="143" t="s">
        <v>84</v>
      </c>
    </row>
    <row r="137" spans="2:65" s="1" customFormat="1" ht="16.5" customHeight="1">
      <c r="B137" s="32"/>
      <c r="C137" s="132" t="s">
        <v>84</v>
      </c>
      <c r="D137" s="132" t="s">
        <v>141</v>
      </c>
      <c r="E137" s="133" t="s">
        <v>1686</v>
      </c>
      <c r="F137" s="134" t="s">
        <v>1687</v>
      </c>
      <c r="G137" s="135" t="s">
        <v>1378</v>
      </c>
      <c r="H137" s="136">
        <v>5</v>
      </c>
      <c r="I137" s="137"/>
      <c r="J137" s="138">
        <f>ROUND(I137*H137,2)</f>
        <v>0</v>
      </c>
      <c r="K137" s="134" t="s">
        <v>1</v>
      </c>
      <c r="L137" s="32"/>
      <c r="M137" s="139" t="s">
        <v>1</v>
      </c>
      <c r="N137" s="140" t="s">
        <v>39</v>
      </c>
      <c r="P137" s="141">
        <f>O137*H137</f>
        <v>0</v>
      </c>
      <c r="Q137" s="141">
        <v>0</v>
      </c>
      <c r="R137" s="141">
        <f>Q137*H137</f>
        <v>0</v>
      </c>
      <c r="S137" s="141">
        <v>0</v>
      </c>
      <c r="T137" s="142">
        <f>S137*H137</f>
        <v>0</v>
      </c>
      <c r="AR137" s="143" t="s">
        <v>146</v>
      </c>
      <c r="AT137" s="143" t="s">
        <v>141</v>
      </c>
      <c r="AU137" s="143" t="s">
        <v>82</v>
      </c>
      <c r="AY137" s="17" t="s">
        <v>139</v>
      </c>
      <c r="BE137" s="144">
        <f>IF(N137="základní",J137,0)</f>
        <v>0</v>
      </c>
      <c r="BF137" s="144">
        <f>IF(N137="snížená",J137,0)</f>
        <v>0</v>
      </c>
      <c r="BG137" s="144">
        <f>IF(N137="zákl. přenesená",J137,0)</f>
        <v>0</v>
      </c>
      <c r="BH137" s="144">
        <f>IF(N137="sníž. přenesená",J137,0)</f>
        <v>0</v>
      </c>
      <c r="BI137" s="144">
        <f>IF(N137="nulová",J137,0)</f>
        <v>0</v>
      </c>
      <c r="BJ137" s="17" t="s">
        <v>82</v>
      </c>
      <c r="BK137" s="144">
        <f>ROUND(I137*H137,2)</f>
        <v>0</v>
      </c>
      <c r="BL137" s="17" t="s">
        <v>146</v>
      </c>
      <c r="BM137" s="143" t="s">
        <v>146</v>
      </c>
    </row>
    <row r="138" spans="2:65" s="1" customFormat="1" ht="16.5" customHeight="1">
      <c r="B138" s="32"/>
      <c r="C138" s="132" t="s">
        <v>156</v>
      </c>
      <c r="D138" s="132" t="s">
        <v>141</v>
      </c>
      <c r="E138" s="133" t="s">
        <v>1688</v>
      </c>
      <c r="F138" s="134" t="s">
        <v>1689</v>
      </c>
      <c r="G138" s="135" t="s">
        <v>1378</v>
      </c>
      <c r="H138" s="136">
        <v>1</v>
      </c>
      <c r="I138" s="137"/>
      <c r="J138" s="138">
        <f>ROUND(I138*H138,2)</f>
        <v>0</v>
      </c>
      <c r="K138" s="134" t="s">
        <v>1</v>
      </c>
      <c r="L138" s="32"/>
      <c r="M138" s="139" t="s">
        <v>1</v>
      </c>
      <c r="N138" s="140" t="s">
        <v>39</v>
      </c>
      <c r="P138" s="141">
        <f>O138*H138</f>
        <v>0</v>
      </c>
      <c r="Q138" s="141">
        <v>0</v>
      </c>
      <c r="R138" s="141">
        <f>Q138*H138</f>
        <v>0</v>
      </c>
      <c r="S138" s="141">
        <v>0</v>
      </c>
      <c r="T138" s="142">
        <f>S138*H138</f>
        <v>0</v>
      </c>
      <c r="AR138" s="143" t="s">
        <v>146</v>
      </c>
      <c r="AT138" s="143" t="s">
        <v>141</v>
      </c>
      <c r="AU138" s="143" t="s">
        <v>82</v>
      </c>
      <c r="AY138" s="17" t="s">
        <v>139</v>
      </c>
      <c r="BE138" s="144">
        <f>IF(N138="základní",J138,0)</f>
        <v>0</v>
      </c>
      <c r="BF138" s="144">
        <f>IF(N138="snížená",J138,0)</f>
        <v>0</v>
      </c>
      <c r="BG138" s="144">
        <f>IF(N138="zákl. přenesená",J138,0)</f>
        <v>0</v>
      </c>
      <c r="BH138" s="144">
        <f>IF(N138="sníž. přenesená",J138,0)</f>
        <v>0</v>
      </c>
      <c r="BI138" s="144">
        <f>IF(N138="nulová",J138,0)</f>
        <v>0</v>
      </c>
      <c r="BJ138" s="17" t="s">
        <v>82</v>
      </c>
      <c r="BK138" s="144">
        <f>ROUND(I138*H138,2)</f>
        <v>0</v>
      </c>
      <c r="BL138" s="17" t="s">
        <v>146</v>
      </c>
      <c r="BM138" s="143" t="s">
        <v>176</v>
      </c>
    </row>
    <row r="139" spans="2:65" s="1" customFormat="1" ht="16.5" customHeight="1">
      <c r="B139" s="32"/>
      <c r="C139" s="132" t="s">
        <v>146</v>
      </c>
      <c r="D139" s="132" t="s">
        <v>141</v>
      </c>
      <c r="E139" s="133" t="s">
        <v>1690</v>
      </c>
      <c r="F139" s="134" t="s">
        <v>1691</v>
      </c>
      <c r="G139" s="135" t="s">
        <v>1378</v>
      </c>
      <c r="H139" s="136">
        <v>1</v>
      </c>
      <c r="I139" s="137"/>
      <c r="J139" s="138">
        <f>ROUND(I139*H139,2)</f>
        <v>0</v>
      </c>
      <c r="K139" s="134" t="s">
        <v>1</v>
      </c>
      <c r="L139" s="32"/>
      <c r="M139" s="139" t="s">
        <v>1</v>
      </c>
      <c r="N139" s="140" t="s">
        <v>39</v>
      </c>
      <c r="P139" s="141">
        <f>O139*H139</f>
        <v>0</v>
      </c>
      <c r="Q139" s="141">
        <v>0</v>
      </c>
      <c r="R139" s="141">
        <f>Q139*H139</f>
        <v>0</v>
      </c>
      <c r="S139" s="141">
        <v>0</v>
      </c>
      <c r="T139" s="142">
        <f>S139*H139</f>
        <v>0</v>
      </c>
      <c r="AR139" s="143" t="s">
        <v>146</v>
      </c>
      <c r="AT139" s="143" t="s">
        <v>141</v>
      </c>
      <c r="AU139" s="143" t="s">
        <v>82</v>
      </c>
      <c r="AY139" s="17" t="s">
        <v>139</v>
      </c>
      <c r="BE139" s="144">
        <f>IF(N139="základní",J139,0)</f>
        <v>0</v>
      </c>
      <c r="BF139" s="144">
        <f>IF(N139="snížená",J139,0)</f>
        <v>0</v>
      </c>
      <c r="BG139" s="144">
        <f>IF(N139="zákl. přenesená",J139,0)</f>
        <v>0</v>
      </c>
      <c r="BH139" s="144">
        <f>IF(N139="sníž. přenesená",J139,0)</f>
        <v>0</v>
      </c>
      <c r="BI139" s="144">
        <f>IF(N139="nulová",J139,0)</f>
        <v>0</v>
      </c>
      <c r="BJ139" s="17" t="s">
        <v>82</v>
      </c>
      <c r="BK139" s="144">
        <f>ROUND(I139*H139,2)</f>
        <v>0</v>
      </c>
      <c r="BL139" s="17" t="s">
        <v>146</v>
      </c>
      <c r="BM139" s="143" t="s">
        <v>188</v>
      </c>
    </row>
    <row r="140" spans="2:65" s="11" customFormat="1" ht="25.9" customHeight="1">
      <c r="B140" s="120"/>
      <c r="D140" s="121" t="s">
        <v>73</v>
      </c>
      <c r="E140" s="122" t="s">
        <v>1692</v>
      </c>
      <c r="F140" s="122" t="s">
        <v>1693</v>
      </c>
      <c r="I140" s="123"/>
      <c r="J140" s="124">
        <f>BK140</f>
        <v>0</v>
      </c>
      <c r="L140" s="120"/>
      <c r="M140" s="125"/>
      <c r="P140" s="126">
        <f>SUM(P141:P144)</f>
        <v>0</v>
      </c>
      <c r="R140" s="126">
        <f>SUM(R141:R144)</f>
        <v>0</v>
      </c>
      <c r="T140" s="127">
        <f>SUM(T141:T144)</f>
        <v>0</v>
      </c>
      <c r="AR140" s="121" t="s">
        <v>82</v>
      </c>
      <c r="AT140" s="128" t="s">
        <v>73</v>
      </c>
      <c r="AU140" s="128" t="s">
        <v>74</v>
      </c>
      <c r="AY140" s="121" t="s">
        <v>139</v>
      </c>
      <c r="BK140" s="129">
        <f>SUM(BK141:BK144)</f>
        <v>0</v>
      </c>
    </row>
    <row r="141" spans="2:65" s="1" customFormat="1" ht="24.2" customHeight="1">
      <c r="B141" s="32"/>
      <c r="C141" s="132" t="s">
        <v>171</v>
      </c>
      <c r="D141" s="132" t="s">
        <v>141</v>
      </c>
      <c r="E141" s="133" t="s">
        <v>1694</v>
      </c>
      <c r="F141" s="134" t="s">
        <v>1695</v>
      </c>
      <c r="G141" s="135" t="s">
        <v>1378</v>
      </c>
      <c r="H141" s="136">
        <v>29</v>
      </c>
      <c r="I141" s="137"/>
      <c r="J141" s="138">
        <f>ROUND(I141*H141,2)</f>
        <v>0</v>
      </c>
      <c r="K141" s="134" t="s">
        <v>1</v>
      </c>
      <c r="L141" s="32"/>
      <c r="M141" s="139" t="s">
        <v>1</v>
      </c>
      <c r="N141" s="140" t="s">
        <v>39</v>
      </c>
      <c r="P141" s="141">
        <f>O141*H141</f>
        <v>0</v>
      </c>
      <c r="Q141" s="141">
        <v>0</v>
      </c>
      <c r="R141" s="141">
        <f>Q141*H141</f>
        <v>0</v>
      </c>
      <c r="S141" s="141">
        <v>0</v>
      </c>
      <c r="T141" s="142">
        <f>S141*H141</f>
        <v>0</v>
      </c>
      <c r="AR141" s="143" t="s">
        <v>146</v>
      </c>
      <c r="AT141" s="143" t="s">
        <v>141</v>
      </c>
      <c r="AU141" s="143" t="s">
        <v>82</v>
      </c>
      <c r="AY141" s="17" t="s">
        <v>139</v>
      </c>
      <c r="BE141" s="144">
        <f>IF(N141="základní",J141,0)</f>
        <v>0</v>
      </c>
      <c r="BF141" s="144">
        <f>IF(N141="snížená",J141,0)</f>
        <v>0</v>
      </c>
      <c r="BG141" s="144">
        <f>IF(N141="zákl. přenesená",J141,0)</f>
        <v>0</v>
      </c>
      <c r="BH141" s="144">
        <f>IF(N141="sníž. přenesená",J141,0)</f>
        <v>0</v>
      </c>
      <c r="BI141" s="144">
        <f>IF(N141="nulová",J141,0)</f>
        <v>0</v>
      </c>
      <c r="BJ141" s="17" t="s">
        <v>82</v>
      </c>
      <c r="BK141" s="144">
        <f>ROUND(I141*H141,2)</f>
        <v>0</v>
      </c>
      <c r="BL141" s="17" t="s">
        <v>146</v>
      </c>
      <c r="BM141" s="143" t="s">
        <v>150</v>
      </c>
    </row>
    <row r="142" spans="2:65" s="1" customFormat="1" ht="24.2" customHeight="1">
      <c r="B142" s="32"/>
      <c r="C142" s="132" t="s">
        <v>176</v>
      </c>
      <c r="D142" s="132" t="s">
        <v>141</v>
      </c>
      <c r="E142" s="133" t="s">
        <v>1696</v>
      </c>
      <c r="F142" s="134" t="s">
        <v>1697</v>
      </c>
      <c r="G142" s="135" t="s">
        <v>1378</v>
      </c>
      <c r="H142" s="136">
        <v>5</v>
      </c>
      <c r="I142" s="137"/>
      <c r="J142" s="138">
        <f>ROUND(I142*H142,2)</f>
        <v>0</v>
      </c>
      <c r="K142" s="134" t="s">
        <v>1</v>
      </c>
      <c r="L142" s="32"/>
      <c r="M142" s="139" t="s">
        <v>1</v>
      </c>
      <c r="N142" s="140" t="s">
        <v>39</v>
      </c>
      <c r="P142" s="141">
        <f>O142*H142</f>
        <v>0</v>
      </c>
      <c r="Q142" s="141">
        <v>0</v>
      </c>
      <c r="R142" s="141">
        <f>Q142*H142</f>
        <v>0</v>
      </c>
      <c r="S142" s="141">
        <v>0</v>
      </c>
      <c r="T142" s="142">
        <f>S142*H142</f>
        <v>0</v>
      </c>
      <c r="AR142" s="143" t="s">
        <v>146</v>
      </c>
      <c r="AT142" s="143" t="s">
        <v>141</v>
      </c>
      <c r="AU142" s="143" t="s">
        <v>82</v>
      </c>
      <c r="AY142" s="17" t="s">
        <v>139</v>
      </c>
      <c r="BE142" s="144">
        <f>IF(N142="základní",J142,0)</f>
        <v>0</v>
      </c>
      <c r="BF142" s="144">
        <f>IF(N142="snížená",J142,0)</f>
        <v>0</v>
      </c>
      <c r="BG142" s="144">
        <f>IF(N142="zákl. přenesená",J142,0)</f>
        <v>0</v>
      </c>
      <c r="BH142" s="144">
        <f>IF(N142="sníž. přenesená",J142,0)</f>
        <v>0</v>
      </c>
      <c r="BI142" s="144">
        <f>IF(N142="nulová",J142,0)</f>
        <v>0</v>
      </c>
      <c r="BJ142" s="17" t="s">
        <v>82</v>
      </c>
      <c r="BK142" s="144">
        <f>ROUND(I142*H142,2)</f>
        <v>0</v>
      </c>
      <c r="BL142" s="17" t="s">
        <v>146</v>
      </c>
      <c r="BM142" s="143" t="s">
        <v>204</v>
      </c>
    </row>
    <row r="143" spans="2:65" s="1" customFormat="1" ht="16.5" customHeight="1">
      <c r="B143" s="32"/>
      <c r="C143" s="132" t="s">
        <v>183</v>
      </c>
      <c r="D143" s="132" t="s">
        <v>141</v>
      </c>
      <c r="E143" s="133" t="s">
        <v>1698</v>
      </c>
      <c r="F143" s="134" t="s">
        <v>1699</v>
      </c>
      <c r="G143" s="135" t="s">
        <v>1378</v>
      </c>
      <c r="H143" s="136">
        <v>1</v>
      </c>
      <c r="I143" s="137"/>
      <c r="J143" s="138">
        <f>ROUND(I143*H143,2)</f>
        <v>0</v>
      </c>
      <c r="K143" s="134" t="s">
        <v>1</v>
      </c>
      <c r="L143" s="32"/>
      <c r="M143" s="139" t="s">
        <v>1</v>
      </c>
      <c r="N143" s="140" t="s">
        <v>39</v>
      </c>
      <c r="P143" s="141">
        <f>O143*H143</f>
        <v>0</v>
      </c>
      <c r="Q143" s="141">
        <v>0</v>
      </c>
      <c r="R143" s="141">
        <f>Q143*H143</f>
        <v>0</v>
      </c>
      <c r="S143" s="141">
        <v>0</v>
      </c>
      <c r="T143" s="142">
        <f>S143*H143</f>
        <v>0</v>
      </c>
      <c r="AR143" s="143" t="s">
        <v>146</v>
      </c>
      <c r="AT143" s="143" t="s">
        <v>141</v>
      </c>
      <c r="AU143" s="143" t="s">
        <v>82</v>
      </c>
      <c r="AY143" s="17" t="s">
        <v>139</v>
      </c>
      <c r="BE143" s="144">
        <f>IF(N143="základní",J143,0)</f>
        <v>0</v>
      </c>
      <c r="BF143" s="144">
        <f>IF(N143="snížená",J143,0)</f>
        <v>0</v>
      </c>
      <c r="BG143" s="144">
        <f>IF(N143="zákl. přenesená",J143,0)</f>
        <v>0</v>
      </c>
      <c r="BH143" s="144">
        <f>IF(N143="sníž. přenesená",J143,0)</f>
        <v>0</v>
      </c>
      <c r="BI143" s="144">
        <f>IF(N143="nulová",J143,0)</f>
        <v>0</v>
      </c>
      <c r="BJ143" s="17" t="s">
        <v>82</v>
      </c>
      <c r="BK143" s="144">
        <f>ROUND(I143*H143,2)</f>
        <v>0</v>
      </c>
      <c r="BL143" s="17" t="s">
        <v>146</v>
      </c>
      <c r="BM143" s="143" t="s">
        <v>217</v>
      </c>
    </row>
    <row r="144" spans="2:65" s="1" customFormat="1" ht="16.5" customHeight="1">
      <c r="B144" s="32"/>
      <c r="C144" s="132" t="s">
        <v>188</v>
      </c>
      <c r="D144" s="132" t="s">
        <v>141</v>
      </c>
      <c r="E144" s="133" t="s">
        <v>1700</v>
      </c>
      <c r="F144" s="134" t="s">
        <v>1701</v>
      </c>
      <c r="G144" s="135" t="s">
        <v>1378</v>
      </c>
      <c r="H144" s="136">
        <v>1</v>
      </c>
      <c r="I144" s="137"/>
      <c r="J144" s="138">
        <f>ROUND(I144*H144,2)</f>
        <v>0</v>
      </c>
      <c r="K144" s="134" t="s">
        <v>1</v>
      </c>
      <c r="L144" s="32"/>
      <c r="M144" s="139" t="s">
        <v>1</v>
      </c>
      <c r="N144" s="140" t="s">
        <v>39</v>
      </c>
      <c r="P144" s="141">
        <f>O144*H144</f>
        <v>0</v>
      </c>
      <c r="Q144" s="141">
        <v>0</v>
      </c>
      <c r="R144" s="141">
        <f>Q144*H144</f>
        <v>0</v>
      </c>
      <c r="S144" s="141">
        <v>0</v>
      </c>
      <c r="T144" s="142">
        <f>S144*H144</f>
        <v>0</v>
      </c>
      <c r="AR144" s="143" t="s">
        <v>146</v>
      </c>
      <c r="AT144" s="143" t="s">
        <v>141</v>
      </c>
      <c r="AU144" s="143" t="s">
        <v>82</v>
      </c>
      <c r="AY144" s="17" t="s">
        <v>139</v>
      </c>
      <c r="BE144" s="144">
        <f>IF(N144="základní",J144,0)</f>
        <v>0</v>
      </c>
      <c r="BF144" s="144">
        <f>IF(N144="snížená",J144,0)</f>
        <v>0</v>
      </c>
      <c r="BG144" s="144">
        <f>IF(N144="zákl. přenesená",J144,0)</f>
        <v>0</v>
      </c>
      <c r="BH144" s="144">
        <f>IF(N144="sníž. přenesená",J144,0)</f>
        <v>0</v>
      </c>
      <c r="BI144" s="144">
        <f>IF(N144="nulová",J144,0)</f>
        <v>0</v>
      </c>
      <c r="BJ144" s="17" t="s">
        <v>82</v>
      </c>
      <c r="BK144" s="144">
        <f>ROUND(I144*H144,2)</f>
        <v>0</v>
      </c>
      <c r="BL144" s="17" t="s">
        <v>146</v>
      </c>
      <c r="BM144" s="143" t="s">
        <v>230</v>
      </c>
    </row>
    <row r="145" spans="2:65" s="11" customFormat="1" ht="25.9" customHeight="1">
      <c r="B145" s="120"/>
      <c r="D145" s="121" t="s">
        <v>73</v>
      </c>
      <c r="E145" s="122" t="s">
        <v>1702</v>
      </c>
      <c r="F145" s="122" t="s">
        <v>1703</v>
      </c>
      <c r="I145" s="123"/>
      <c r="J145" s="124">
        <f>BK145</f>
        <v>0</v>
      </c>
      <c r="L145" s="120"/>
      <c r="M145" s="125"/>
      <c r="P145" s="126">
        <f>P146</f>
        <v>0</v>
      </c>
      <c r="R145" s="126">
        <f>R146</f>
        <v>0</v>
      </c>
      <c r="T145" s="127">
        <f>T146</f>
        <v>0</v>
      </c>
      <c r="AR145" s="121" t="s">
        <v>82</v>
      </c>
      <c r="AT145" s="128" t="s">
        <v>73</v>
      </c>
      <c r="AU145" s="128" t="s">
        <v>74</v>
      </c>
      <c r="AY145" s="121" t="s">
        <v>139</v>
      </c>
      <c r="BK145" s="129">
        <f>BK146</f>
        <v>0</v>
      </c>
    </row>
    <row r="146" spans="2:65" s="1" customFormat="1" ht="16.5" customHeight="1">
      <c r="B146" s="32"/>
      <c r="C146" s="132" t="s">
        <v>192</v>
      </c>
      <c r="D146" s="132" t="s">
        <v>141</v>
      </c>
      <c r="E146" s="133" t="s">
        <v>1704</v>
      </c>
      <c r="F146" s="134" t="s">
        <v>1705</v>
      </c>
      <c r="G146" s="135" t="s">
        <v>1378</v>
      </c>
      <c r="H146" s="136">
        <v>2</v>
      </c>
      <c r="I146" s="137"/>
      <c r="J146" s="138">
        <f>ROUND(I146*H146,2)</f>
        <v>0</v>
      </c>
      <c r="K146" s="134" t="s">
        <v>1</v>
      </c>
      <c r="L146" s="32"/>
      <c r="M146" s="139" t="s">
        <v>1</v>
      </c>
      <c r="N146" s="140" t="s">
        <v>39</v>
      </c>
      <c r="P146" s="141">
        <f>O146*H146</f>
        <v>0</v>
      </c>
      <c r="Q146" s="141">
        <v>0</v>
      </c>
      <c r="R146" s="141">
        <f>Q146*H146</f>
        <v>0</v>
      </c>
      <c r="S146" s="141">
        <v>0</v>
      </c>
      <c r="T146" s="142">
        <f>S146*H146</f>
        <v>0</v>
      </c>
      <c r="AR146" s="143" t="s">
        <v>146</v>
      </c>
      <c r="AT146" s="143" t="s">
        <v>141</v>
      </c>
      <c r="AU146" s="143" t="s">
        <v>82</v>
      </c>
      <c r="AY146" s="17" t="s">
        <v>139</v>
      </c>
      <c r="BE146" s="144">
        <f>IF(N146="základní",J146,0)</f>
        <v>0</v>
      </c>
      <c r="BF146" s="144">
        <f>IF(N146="snížená",J146,0)</f>
        <v>0</v>
      </c>
      <c r="BG146" s="144">
        <f>IF(N146="zákl. přenesená",J146,0)</f>
        <v>0</v>
      </c>
      <c r="BH146" s="144">
        <f>IF(N146="sníž. přenesená",J146,0)</f>
        <v>0</v>
      </c>
      <c r="BI146" s="144">
        <f>IF(N146="nulová",J146,0)</f>
        <v>0</v>
      </c>
      <c r="BJ146" s="17" t="s">
        <v>82</v>
      </c>
      <c r="BK146" s="144">
        <f>ROUND(I146*H146,2)</f>
        <v>0</v>
      </c>
      <c r="BL146" s="17" t="s">
        <v>146</v>
      </c>
      <c r="BM146" s="143" t="s">
        <v>243</v>
      </c>
    </row>
    <row r="147" spans="2:65" s="11" customFormat="1" ht="25.9" customHeight="1">
      <c r="B147" s="120"/>
      <c r="D147" s="121" t="s">
        <v>73</v>
      </c>
      <c r="E147" s="122" t="s">
        <v>1692</v>
      </c>
      <c r="F147" s="122" t="s">
        <v>1693</v>
      </c>
      <c r="I147" s="123"/>
      <c r="J147" s="124">
        <f>BK147</f>
        <v>0</v>
      </c>
      <c r="L147" s="120"/>
      <c r="M147" s="125"/>
      <c r="P147" s="126">
        <f>P148</f>
        <v>0</v>
      </c>
      <c r="R147" s="126">
        <f>R148</f>
        <v>0</v>
      </c>
      <c r="T147" s="127">
        <f>T148</f>
        <v>0</v>
      </c>
      <c r="AR147" s="121" t="s">
        <v>82</v>
      </c>
      <c r="AT147" s="128" t="s">
        <v>73</v>
      </c>
      <c r="AU147" s="128" t="s">
        <v>74</v>
      </c>
      <c r="AY147" s="121" t="s">
        <v>139</v>
      </c>
      <c r="BK147" s="129">
        <f>BK148</f>
        <v>0</v>
      </c>
    </row>
    <row r="148" spans="2:65" s="1" customFormat="1" ht="16.5" customHeight="1">
      <c r="B148" s="32"/>
      <c r="C148" s="132" t="s">
        <v>150</v>
      </c>
      <c r="D148" s="132" t="s">
        <v>141</v>
      </c>
      <c r="E148" s="133" t="s">
        <v>1706</v>
      </c>
      <c r="F148" s="134" t="s">
        <v>1707</v>
      </c>
      <c r="G148" s="135" t="s">
        <v>1378</v>
      </c>
      <c r="H148" s="136">
        <v>2</v>
      </c>
      <c r="I148" s="137"/>
      <c r="J148" s="138">
        <f>ROUND(I148*H148,2)</f>
        <v>0</v>
      </c>
      <c r="K148" s="134" t="s">
        <v>1</v>
      </c>
      <c r="L148" s="32"/>
      <c r="M148" s="139" t="s">
        <v>1</v>
      </c>
      <c r="N148" s="140" t="s">
        <v>39</v>
      </c>
      <c r="P148" s="141">
        <f>O148*H148</f>
        <v>0</v>
      </c>
      <c r="Q148" s="141">
        <v>0</v>
      </c>
      <c r="R148" s="141">
        <f>Q148*H148</f>
        <v>0</v>
      </c>
      <c r="S148" s="141">
        <v>0</v>
      </c>
      <c r="T148" s="142">
        <f>S148*H148</f>
        <v>0</v>
      </c>
      <c r="AR148" s="143" t="s">
        <v>146</v>
      </c>
      <c r="AT148" s="143" t="s">
        <v>141</v>
      </c>
      <c r="AU148" s="143" t="s">
        <v>82</v>
      </c>
      <c r="AY148" s="17" t="s">
        <v>139</v>
      </c>
      <c r="BE148" s="144">
        <f>IF(N148="základní",J148,0)</f>
        <v>0</v>
      </c>
      <c r="BF148" s="144">
        <f>IF(N148="snížená",J148,0)</f>
        <v>0</v>
      </c>
      <c r="BG148" s="144">
        <f>IF(N148="zákl. přenesená",J148,0)</f>
        <v>0</v>
      </c>
      <c r="BH148" s="144">
        <f>IF(N148="sníž. přenesená",J148,0)</f>
        <v>0</v>
      </c>
      <c r="BI148" s="144">
        <f>IF(N148="nulová",J148,0)</f>
        <v>0</v>
      </c>
      <c r="BJ148" s="17" t="s">
        <v>82</v>
      </c>
      <c r="BK148" s="144">
        <f>ROUND(I148*H148,2)</f>
        <v>0</v>
      </c>
      <c r="BL148" s="17" t="s">
        <v>146</v>
      </c>
      <c r="BM148" s="143" t="s">
        <v>255</v>
      </c>
    </row>
    <row r="149" spans="2:65" s="11" customFormat="1" ht="25.9" customHeight="1">
      <c r="B149" s="120"/>
      <c r="D149" s="121" t="s">
        <v>73</v>
      </c>
      <c r="E149" s="122" t="s">
        <v>1708</v>
      </c>
      <c r="F149" s="122" t="s">
        <v>1709</v>
      </c>
      <c r="I149" s="123"/>
      <c r="J149" s="124">
        <f>BK149</f>
        <v>0</v>
      </c>
      <c r="L149" s="120"/>
      <c r="M149" s="125"/>
      <c r="P149" s="126">
        <f>SUM(P150:P153)</f>
        <v>0</v>
      </c>
      <c r="R149" s="126">
        <f>SUM(R150:R153)</f>
        <v>0</v>
      </c>
      <c r="T149" s="127">
        <f>SUM(T150:T153)</f>
        <v>0</v>
      </c>
      <c r="AR149" s="121" t="s">
        <v>82</v>
      </c>
      <c r="AT149" s="128" t="s">
        <v>73</v>
      </c>
      <c r="AU149" s="128" t="s">
        <v>74</v>
      </c>
      <c r="AY149" s="121" t="s">
        <v>139</v>
      </c>
      <c r="BK149" s="129">
        <f>SUM(BK150:BK153)</f>
        <v>0</v>
      </c>
    </row>
    <row r="150" spans="2:65" s="1" customFormat="1" ht="16.5" customHeight="1">
      <c r="B150" s="32"/>
      <c r="C150" s="132" t="s">
        <v>200</v>
      </c>
      <c r="D150" s="132" t="s">
        <v>141</v>
      </c>
      <c r="E150" s="133" t="s">
        <v>1710</v>
      </c>
      <c r="F150" s="134" t="s">
        <v>1711</v>
      </c>
      <c r="G150" s="135" t="s">
        <v>159</v>
      </c>
      <c r="H150" s="136">
        <v>215</v>
      </c>
      <c r="I150" s="137"/>
      <c r="J150" s="138">
        <f>ROUND(I150*H150,2)</f>
        <v>0</v>
      </c>
      <c r="K150" s="134" t="s">
        <v>1</v>
      </c>
      <c r="L150" s="32"/>
      <c r="M150" s="139" t="s">
        <v>1</v>
      </c>
      <c r="N150" s="140" t="s">
        <v>39</v>
      </c>
      <c r="P150" s="141">
        <f>O150*H150</f>
        <v>0</v>
      </c>
      <c r="Q150" s="141">
        <v>0</v>
      </c>
      <c r="R150" s="141">
        <f>Q150*H150</f>
        <v>0</v>
      </c>
      <c r="S150" s="141">
        <v>0</v>
      </c>
      <c r="T150" s="142">
        <f>S150*H150</f>
        <v>0</v>
      </c>
      <c r="AR150" s="143" t="s">
        <v>146</v>
      </c>
      <c r="AT150" s="143" t="s">
        <v>141</v>
      </c>
      <c r="AU150" s="143" t="s">
        <v>82</v>
      </c>
      <c r="AY150" s="17" t="s">
        <v>139</v>
      </c>
      <c r="BE150" s="144">
        <f>IF(N150="základní",J150,0)</f>
        <v>0</v>
      </c>
      <c r="BF150" s="144">
        <f>IF(N150="snížená",J150,0)</f>
        <v>0</v>
      </c>
      <c r="BG150" s="144">
        <f>IF(N150="zákl. přenesená",J150,0)</f>
        <v>0</v>
      </c>
      <c r="BH150" s="144">
        <f>IF(N150="sníž. přenesená",J150,0)</f>
        <v>0</v>
      </c>
      <c r="BI150" s="144">
        <f>IF(N150="nulová",J150,0)</f>
        <v>0</v>
      </c>
      <c r="BJ150" s="17" t="s">
        <v>82</v>
      </c>
      <c r="BK150" s="144">
        <f>ROUND(I150*H150,2)</f>
        <v>0</v>
      </c>
      <c r="BL150" s="17" t="s">
        <v>146</v>
      </c>
      <c r="BM150" s="143" t="s">
        <v>267</v>
      </c>
    </row>
    <row r="151" spans="2:65" s="1" customFormat="1" ht="16.5" customHeight="1">
      <c r="B151" s="32"/>
      <c r="C151" s="132" t="s">
        <v>204</v>
      </c>
      <c r="D151" s="132" t="s">
        <v>141</v>
      </c>
      <c r="E151" s="133" t="s">
        <v>1712</v>
      </c>
      <c r="F151" s="134" t="s">
        <v>1713</v>
      </c>
      <c r="G151" s="135" t="s">
        <v>159</v>
      </c>
      <c r="H151" s="136">
        <v>130</v>
      </c>
      <c r="I151" s="137"/>
      <c r="J151" s="138">
        <f>ROUND(I151*H151,2)</f>
        <v>0</v>
      </c>
      <c r="K151" s="134" t="s">
        <v>1</v>
      </c>
      <c r="L151" s="32"/>
      <c r="M151" s="139" t="s">
        <v>1</v>
      </c>
      <c r="N151" s="140" t="s">
        <v>39</v>
      </c>
      <c r="P151" s="141">
        <f>O151*H151</f>
        <v>0</v>
      </c>
      <c r="Q151" s="141">
        <v>0</v>
      </c>
      <c r="R151" s="141">
        <f>Q151*H151</f>
        <v>0</v>
      </c>
      <c r="S151" s="141">
        <v>0</v>
      </c>
      <c r="T151" s="142">
        <f>S151*H151</f>
        <v>0</v>
      </c>
      <c r="AR151" s="143" t="s">
        <v>146</v>
      </c>
      <c r="AT151" s="143" t="s">
        <v>141</v>
      </c>
      <c r="AU151" s="143" t="s">
        <v>82</v>
      </c>
      <c r="AY151" s="17" t="s">
        <v>139</v>
      </c>
      <c r="BE151" s="144">
        <f>IF(N151="základní",J151,0)</f>
        <v>0</v>
      </c>
      <c r="BF151" s="144">
        <f>IF(N151="snížená",J151,0)</f>
        <v>0</v>
      </c>
      <c r="BG151" s="144">
        <f>IF(N151="zákl. přenesená",J151,0)</f>
        <v>0</v>
      </c>
      <c r="BH151" s="144">
        <f>IF(N151="sníž. přenesená",J151,0)</f>
        <v>0</v>
      </c>
      <c r="BI151" s="144">
        <f>IF(N151="nulová",J151,0)</f>
        <v>0</v>
      </c>
      <c r="BJ151" s="17" t="s">
        <v>82</v>
      </c>
      <c r="BK151" s="144">
        <f>ROUND(I151*H151,2)</f>
        <v>0</v>
      </c>
      <c r="BL151" s="17" t="s">
        <v>146</v>
      </c>
      <c r="BM151" s="143" t="s">
        <v>276</v>
      </c>
    </row>
    <row r="152" spans="2:65" s="1" customFormat="1" ht="16.5" customHeight="1">
      <c r="B152" s="32"/>
      <c r="C152" s="132" t="s">
        <v>210</v>
      </c>
      <c r="D152" s="132" t="s">
        <v>141</v>
      </c>
      <c r="E152" s="133" t="s">
        <v>1714</v>
      </c>
      <c r="F152" s="134" t="s">
        <v>1715</v>
      </c>
      <c r="G152" s="135" t="s">
        <v>159</v>
      </c>
      <c r="H152" s="136">
        <v>30</v>
      </c>
      <c r="I152" s="137"/>
      <c r="J152" s="138">
        <f>ROUND(I152*H152,2)</f>
        <v>0</v>
      </c>
      <c r="K152" s="134" t="s">
        <v>1</v>
      </c>
      <c r="L152" s="32"/>
      <c r="M152" s="139" t="s">
        <v>1</v>
      </c>
      <c r="N152" s="140" t="s">
        <v>39</v>
      </c>
      <c r="P152" s="141">
        <f>O152*H152</f>
        <v>0</v>
      </c>
      <c r="Q152" s="141">
        <v>0</v>
      </c>
      <c r="R152" s="141">
        <f>Q152*H152</f>
        <v>0</v>
      </c>
      <c r="S152" s="141">
        <v>0</v>
      </c>
      <c r="T152" s="142">
        <f>S152*H152</f>
        <v>0</v>
      </c>
      <c r="AR152" s="143" t="s">
        <v>146</v>
      </c>
      <c r="AT152" s="143" t="s">
        <v>141</v>
      </c>
      <c r="AU152" s="143" t="s">
        <v>82</v>
      </c>
      <c r="AY152" s="17" t="s">
        <v>139</v>
      </c>
      <c r="BE152" s="144">
        <f>IF(N152="základní",J152,0)</f>
        <v>0</v>
      </c>
      <c r="BF152" s="144">
        <f>IF(N152="snížená",J152,0)</f>
        <v>0</v>
      </c>
      <c r="BG152" s="144">
        <f>IF(N152="zákl. přenesená",J152,0)</f>
        <v>0</v>
      </c>
      <c r="BH152" s="144">
        <f>IF(N152="sníž. přenesená",J152,0)</f>
        <v>0</v>
      </c>
      <c r="BI152" s="144">
        <f>IF(N152="nulová",J152,0)</f>
        <v>0</v>
      </c>
      <c r="BJ152" s="17" t="s">
        <v>82</v>
      </c>
      <c r="BK152" s="144">
        <f>ROUND(I152*H152,2)</f>
        <v>0</v>
      </c>
      <c r="BL152" s="17" t="s">
        <v>146</v>
      </c>
      <c r="BM152" s="143" t="s">
        <v>284</v>
      </c>
    </row>
    <row r="153" spans="2:65" s="1" customFormat="1" ht="16.5" customHeight="1">
      <c r="B153" s="32"/>
      <c r="C153" s="132" t="s">
        <v>217</v>
      </c>
      <c r="D153" s="132" t="s">
        <v>141</v>
      </c>
      <c r="E153" s="133" t="s">
        <v>1716</v>
      </c>
      <c r="F153" s="134" t="s">
        <v>1717</v>
      </c>
      <c r="G153" s="135" t="s">
        <v>159</v>
      </c>
      <c r="H153" s="136">
        <v>27</v>
      </c>
      <c r="I153" s="137"/>
      <c r="J153" s="138">
        <f>ROUND(I153*H153,2)</f>
        <v>0</v>
      </c>
      <c r="K153" s="134" t="s">
        <v>1</v>
      </c>
      <c r="L153" s="32"/>
      <c r="M153" s="139" t="s">
        <v>1</v>
      </c>
      <c r="N153" s="140" t="s">
        <v>39</v>
      </c>
      <c r="P153" s="141">
        <f>O153*H153</f>
        <v>0</v>
      </c>
      <c r="Q153" s="141">
        <v>0</v>
      </c>
      <c r="R153" s="141">
        <f>Q153*H153</f>
        <v>0</v>
      </c>
      <c r="S153" s="141">
        <v>0</v>
      </c>
      <c r="T153" s="142">
        <f>S153*H153</f>
        <v>0</v>
      </c>
      <c r="AR153" s="143" t="s">
        <v>146</v>
      </c>
      <c r="AT153" s="143" t="s">
        <v>141</v>
      </c>
      <c r="AU153" s="143" t="s">
        <v>82</v>
      </c>
      <c r="AY153" s="17" t="s">
        <v>139</v>
      </c>
      <c r="BE153" s="144">
        <f>IF(N153="základní",J153,0)</f>
        <v>0</v>
      </c>
      <c r="BF153" s="144">
        <f>IF(N153="snížená",J153,0)</f>
        <v>0</v>
      </c>
      <c r="BG153" s="144">
        <f>IF(N153="zákl. přenesená",J153,0)</f>
        <v>0</v>
      </c>
      <c r="BH153" s="144">
        <f>IF(N153="sníž. přenesená",J153,0)</f>
        <v>0</v>
      </c>
      <c r="BI153" s="144">
        <f>IF(N153="nulová",J153,0)</f>
        <v>0</v>
      </c>
      <c r="BJ153" s="17" t="s">
        <v>82</v>
      </c>
      <c r="BK153" s="144">
        <f>ROUND(I153*H153,2)</f>
        <v>0</v>
      </c>
      <c r="BL153" s="17" t="s">
        <v>146</v>
      </c>
      <c r="BM153" s="143" t="s">
        <v>294</v>
      </c>
    </row>
    <row r="154" spans="2:65" s="11" customFormat="1" ht="25.9" customHeight="1">
      <c r="B154" s="120"/>
      <c r="D154" s="121" t="s">
        <v>73</v>
      </c>
      <c r="E154" s="122" t="s">
        <v>1718</v>
      </c>
      <c r="F154" s="122" t="s">
        <v>1719</v>
      </c>
      <c r="I154" s="123"/>
      <c r="J154" s="124">
        <f>BK154</f>
        <v>0</v>
      </c>
      <c r="L154" s="120"/>
      <c r="M154" s="125"/>
      <c r="P154" s="126">
        <f>SUM(P155:P158)</f>
        <v>0</v>
      </c>
      <c r="R154" s="126">
        <f>SUM(R155:R158)</f>
        <v>0</v>
      </c>
      <c r="T154" s="127">
        <f>SUM(T155:T158)</f>
        <v>0</v>
      </c>
      <c r="AR154" s="121" t="s">
        <v>82</v>
      </c>
      <c r="AT154" s="128" t="s">
        <v>73</v>
      </c>
      <c r="AU154" s="128" t="s">
        <v>74</v>
      </c>
      <c r="AY154" s="121" t="s">
        <v>139</v>
      </c>
      <c r="BK154" s="129">
        <f>SUM(BK155:BK158)</f>
        <v>0</v>
      </c>
    </row>
    <row r="155" spans="2:65" s="1" customFormat="1" ht="16.5" customHeight="1">
      <c r="B155" s="32"/>
      <c r="C155" s="132" t="s">
        <v>8</v>
      </c>
      <c r="D155" s="132" t="s">
        <v>141</v>
      </c>
      <c r="E155" s="133" t="s">
        <v>1720</v>
      </c>
      <c r="F155" s="134" t="s">
        <v>1711</v>
      </c>
      <c r="G155" s="135" t="s">
        <v>159</v>
      </c>
      <c r="H155" s="136">
        <v>226</v>
      </c>
      <c r="I155" s="137"/>
      <c r="J155" s="138">
        <f>ROUND(I155*H155,2)</f>
        <v>0</v>
      </c>
      <c r="K155" s="134" t="s">
        <v>1</v>
      </c>
      <c r="L155" s="32"/>
      <c r="M155" s="139" t="s">
        <v>1</v>
      </c>
      <c r="N155" s="140" t="s">
        <v>39</v>
      </c>
      <c r="P155" s="141">
        <f>O155*H155</f>
        <v>0</v>
      </c>
      <c r="Q155" s="141">
        <v>0</v>
      </c>
      <c r="R155" s="141">
        <f>Q155*H155</f>
        <v>0</v>
      </c>
      <c r="S155" s="141">
        <v>0</v>
      </c>
      <c r="T155" s="142">
        <f>S155*H155</f>
        <v>0</v>
      </c>
      <c r="AR155" s="143" t="s">
        <v>146</v>
      </c>
      <c r="AT155" s="143" t="s">
        <v>141</v>
      </c>
      <c r="AU155" s="143" t="s">
        <v>82</v>
      </c>
      <c r="AY155" s="17" t="s">
        <v>139</v>
      </c>
      <c r="BE155" s="144">
        <f>IF(N155="základní",J155,0)</f>
        <v>0</v>
      </c>
      <c r="BF155" s="144">
        <f>IF(N155="snížená",J155,0)</f>
        <v>0</v>
      </c>
      <c r="BG155" s="144">
        <f>IF(N155="zákl. přenesená",J155,0)</f>
        <v>0</v>
      </c>
      <c r="BH155" s="144">
        <f>IF(N155="sníž. přenesená",J155,0)</f>
        <v>0</v>
      </c>
      <c r="BI155" s="144">
        <f>IF(N155="nulová",J155,0)</f>
        <v>0</v>
      </c>
      <c r="BJ155" s="17" t="s">
        <v>82</v>
      </c>
      <c r="BK155" s="144">
        <f>ROUND(I155*H155,2)</f>
        <v>0</v>
      </c>
      <c r="BL155" s="17" t="s">
        <v>146</v>
      </c>
      <c r="BM155" s="143" t="s">
        <v>302</v>
      </c>
    </row>
    <row r="156" spans="2:65" s="1" customFormat="1" ht="16.5" customHeight="1">
      <c r="B156" s="32"/>
      <c r="C156" s="132" t="s">
        <v>230</v>
      </c>
      <c r="D156" s="132" t="s">
        <v>141</v>
      </c>
      <c r="E156" s="133" t="s">
        <v>1721</v>
      </c>
      <c r="F156" s="134" t="s">
        <v>1713</v>
      </c>
      <c r="G156" s="135" t="s">
        <v>159</v>
      </c>
      <c r="H156" s="136">
        <v>137</v>
      </c>
      <c r="I156" s="137"/>
      <c r="J156" s="138">
        <f>ROUND(I156*H156,2)</f>
        <v>0</v>
      </c>
      <c r="K156" s="134" t="s">
        <v>1</v>
      </c>
      <c r="L156" s="32"/>
      <c r="M156" s="139" t="s">
        <v>1</v>
      </c>
      <c r="N156" s="140" t="s">
        <v>39</v>
      </c>
      <c r="P156" s="141">
        <f>O156*H156</f>
        <v>0</v>
      </c>
      <c r="Q156" s="141">
        <v>0</v>
      </c>
      <c r="R156" s="141">
        <f>Q156*H156</f>
        <v>0</v>
      </c>
      <c r="S156" s="141">
        <v>0</v>
      </c>
      <c r="T156" s="142">
        <f>S156*H156</f>
        <v>0</v>
      </c>
      <c r="AR156" s="143" t="s">
        <v>146</v>
      </c>
      <c r="AT156" s="143" t="s">
        <v>141</v>
      </c>
      <c r="AU156" s="143" t="s">
        <v>82</v>
      </c>
      <c r="AY156" s="17" t="s">
        <v>139</v>
      </c>
      <c r="BE156" s="144">
        <f>IF(N156="základní",J156,0)</f>
        <v>0</v>
      </c>
      <c r="BF156" s="144">
        <f>IF(N156="snížená",J156,0)</f>
        <v>0</v>
      </c>
      <c r="BG156" s="144">
        <f>IF(N156="zákl. přenesená",J156,0)</f>
        <v>0</v>
      </c>
      <c r="BH156" s="144">
        <f>IF(N156="sníž. přenesená",J156,0)</f>
        <v>0</v>
      </c>
      <c r="BI156" s="144">
        <f>IF(N156="nulová",J156,0)</f>
        <v>0</v>
      </c>
      <c r="BJ156" s="17" t="s">
        <v>82</v>
      </c>
      <c r="BK156" s="144">
        <f>ROUND(I156*H156,2)</f>
        <v>0</v>
      </c>
      <c r="BL156" s="17" t="s">
        <v>146</v>
      </c>
      <c r="BM156" s="143" t="s">
        <v>310</v>
      </c>
    </row>
    <row r="157" spans="2:65" s="1" customFormat="1" ht="16.5" customHeight="1">
      <c r="B157" s="32"/>
      <c r="C157" s="132" t="s">
        <v>237</v>
      </c>
      <c r="D157" s="132" t="s">
        <v>141</v>
      </c>
      <c r="E157" s="133" t="s">
        <v>1722</v>
      </c>
      <c r="F157" s="134" t="s">
        <v>1715</v>
      </c>
      <c r="G157" s="135" t="s">
        <v>159</v>
      </c>
      <c r="H157" s="136">
        <v>32</v>
      </c>
      <c r="I157" s="137"/>
      <c r="J157" s="138">
        <f>ROUND(I157*H157,2)</f>
        <v>0</v>
      </c>
      <c r="K157" s="134" t="s">
        <v>1</v>
      </c>
      <c r="L157" s="32"/>
      <c r="M157" s="139" t="s">
        <v>1</v>
      </c>
      <c r="N157" s="140" t="s">
        <v>39</v>
      </c>
      <c r="P157" s="141">
        <f>O157*H157</f>
        <v>0</v>
      </c>
      <c r="Q157" s="141">
        <v>0</v>
      </c>
      <c r="R157" s="141">
        <f>Q157*H157</f>
        <v>0</v>
      </c>
      <c r="S157" s="141">
        <v>0</v>
      </c>
      <c r="T157" s="142">
        <f>S157*H157</f>
        <v>0</v>
      </c>
      <c r="AR157" s="143" t="s">
        <v>146</v>
      </c>
      <c r="AT157" s="143" t="s">
        <v>141</v>
      </c>
      <c r="AU157" s="143" t="s">
        <v>82</v>
      </c>
      <c r="AY157" s="17" t="s">
        <v>139</v>
      </c>
      <c r="BE157" s="144">
        <f>IF(N157="základní",J157,0)</f>
        <v>0</v>
      </c>
      <c r="BF157" s="144">
        <f>IF(N157="snížená",J157,0)</f>
        <v>0</v>
      </c>
      <c r="BG157" s="144">
        <f>IF(N157="zákl. přenesená",J157,0)</f>
        <v>0</v>
      </c>
      <c r="BH157" s="144">
        <f>IF(N157="sníž. přenesená",J157,0)</f>
        <v>0</v>
      </c>
      <c r="BI157" s="144">
        <f>IF(N157="nulová",J157,0)</f>
        <v>0</v>
      </c>
      <c r="BJ157" s="17" t="s">
        <v>82</v>
      </c>
      <c r="BK157" s="144">
        <f>ROUND(I157*H157,2)</f>
        <v>0</v>
      </c>
      <c r="BL157" s="17" t="s">
        <v>146</v>
      </c>
      <c r="BM157" s="143" t="s">
        <v>318</v>
      </c>
    </row>
    <row r="158" spans="2:65" s="1" customFormat="1" ht="16.5" customHeight="1">
      <c r="B158" s="32"/>
      <c r="C158" s="132" t="s">
        <v>243</v>
      </c>
      <c r="D158" s="132" t="s">
        <v>141</v>
      </c>
      <c r="E158" s="133" t="s">
        <v>1723</v>
      </c>
      <c r="F158" s="134" t="s">
        <v>1717</v>
      </c>
      <c r="G158" s="135" t="s">
        <v>159</v>
      </c>
      <c r="H158" s="136">
        <v>28</v>
      </c>
      <c r="I158" s="137"/>
      <c r="J158" s="138">
        <f>ROUND(I158*H158,2)</f>
        <v>0</v>
      </c>
      <c r="K158" s="134" t="s">
        <v>1</v>
      </c>
      <c r="L158" s="32"/>
      <c r="M158" s="139" t="s">
        <v>1</v>
      </c>
      <c r="N158" s="140" t="s">
        <v>39</v>
      </c>
      <c r="P158" s="141">
        <f>O158*H158</f>
        <v>0</v>
      </c>
      <c r="Q158" s="141">
        <v>0</v>
      </c>
      <c r="R158" s="141">
        <f>Q158*H158</f>
        <v>0</v>
      </c>
      <c r="S158" s="141">
        <v>0</v>
      </c>
      <c r="T158" s="142">
        <f>S158*H158</f>
        <v>0</v>
      </c>
      <c r="AR158" s="143" t="s">
        <v>146</v>
      </c>
      <c r="AT158" s="143" t="s">
        <v>141</v>
      </c>
      <c r="AU158" s="143" t="s">
        <v>82</v>
      </c>
      <c r="AY158" s="17" t="s">
        <v>139</v>
      </c>
      <c r="BE158" s="144">
        <f>IF(N158="základní",J158,0)</f>
        <v>0</v>
      </c>
      <c r="BF158" s="144">
        <f>IF(N158="snížená",J158,0)</f>
        <v>0</v>
      </c>
      <c r="BG158" s="144">
        <f>IF(N158="zákl. přenesená",J158,0)</f>
        <v>0</v>
      </c>
      <c r="BH158" s="144">
        <f>IF(N158="sníž. přenesená",J158,0)</f>
        <v>0</v>
      </c>
      <c r="BI158" s="144">
        <f>IF(N158="nulová",J158,0)</f>
        <v>0</v>
      </c>
      <c r="BJ158" s="17" t="s">
        <v>82</v>
      </c>
      <c r="BK158" s="144">
        <f>ROUND(I158*H158,2)</f>
        <v>0</v>
      </c>
      <c r="BL158" s="17" t="s">
        <v>146</v>
      </c>
      <c r="BM158" s="143" t="s">
        <v>328</v>
      </c>
    </row>
    <row r="159" spans="2:65" s="11" customFormat="1" ht="25.9" customHeight="1">
      <c r="B159" s="120"/>
      <c r="D159" s="121" t="s">
        <v>73</v>
      </c>
      <c r="E159" s="122" t="s">
        <v>1724</v>
      </c>
      <c r="F159" s="122" t="s">
        <v>1725</v>
      </c>
      <c r="I159" s="123"/>
      <c r="J159" s="124">
        <f>BK159</f>
        <v>0</v>
      </c>
      <c r="L159" s="120"/>
      <c r="M159" s="125"/>
      <c r="P159" s="126">
        <f>SUM(P160:P162)</f>
        <v>0</v>
      </c>
      <c r="R159" s="126">
        <f>SUM(R160:R162)</f>
        <v>0</v>
      </c>
      <c r="T159" s="127">
        <f>SUM(T160:T162)</f>
        <v>0</v>
      </c>
      <c r="AR159" s="121" t="s">
        <v>82</v>
      </c>
      <c r="AT159" s="128" t="s">
        <v>73</v>
      </c>
      <c r="AU159" s="128" t="s">
        <v>74</v>
      </c>
      <c r="AY159" s="121" t="s">
        <v>139</v>
      </c>
      <c r="BK159" s="129">
        <f>SUM(BK160:BK162)</f>
        <v>0</v>
      </c>
    </row>
    <row r="160" spans="2:65" s="1" customFormat="1" ht="16.5" customHeight="1">
      <c r="B160" s="32"/>
      <c r="C160" s="132" t="s">
        <v>250</v>
      </c>
      <c r="D160" s="132" t="s">
        <v>141</v>
      </c>
      <c r="E160" s="133" t="s">
        <v>1726</v>
      </c>
      <c r="F160" s="134" t="s">
        <v>1727</v>
      </c>
      <c r="G160" s="135" t="s">
        <v>1378</v>
      </c>
      <c r="H160" s="136">
        <v>8</v>
      </c>
      <c r="I160" s="137"/>
      <c r="J160" s="138">
        <f>ROUND(I160*H160,2)</f>
        <v>0</v>
      </c>
      <c r="K160" s="134" t="s">
        <v>1</v>
      </c>
      <c r="L160" s="32"/>
      <c r="M160" s="139" t="s">
        <v>1</v>
      </c>
      <c r="N160" s="140" t="s">
        <v>39</v>
      </c>
      <c r="P160" s="141">
        <f>O160*H160</f>
        <v>0</v>
      </c>
      <c r="Q160" s="141">
        <v>0</v>
      </c>
      <c r="R160" s="141">
        <f>Q160*H160</f>
        <v>0</v>
      </c>
      <c r="S160" s="141">
        <v>0</v>
      </c>
      <c r="T160" s="142">
        <f>S160*H160</f>
        <v>0</v>
      </c>
      <c r="AR160" s="143" t="s">
        <v>146</v>
      </c>
      <c r="AT160" s="143" t="s">
        <v>141</v>
      </c>
      <c r="AU160" s="143" t="s">
        <v>82</v>
      </c>
      <c r="AY160" s="17" t="s">
        <v>139</v>
      </c>
      <c r="BE160" s="144">
        <f>IF(N160="základní",J160,0)</f>
        <v>0</v>
      </c>
      <c r="BF160" s="144">
        <f>IF(N160="snížená",J160,0)</f>
        <v>0</v>
      </c>
      <c r="BG160" s="144">
        <f>IF(N160="zákl. přenesená",J160,0)</f>
        <v>0</v>
      </c>
      <c r="BH160" s="144">
        <f>IF(N160="sníž. přenesená",J160,0)</f>
        <v>0</v>
      </c>
      <c r="BI160" s="144">
        <f>IF(N160="nulová",J160,0)</f>
        <v>0</v>
      </c>
      <c r="BJ160" s="17" t="s">
        <v>82</v>
      </c>
      <c r="BK160" s="144">
        <f>ROUND(I160*H160,2)</f>
        <v>0</v>
      </c>
      <c r="BL160" s="17" t="s">
        <v>146</v>
      </c>
      <c r="BM160" s="143" t="s">
        <v>345</v>
      </c>
    </row>
    <row r="161" spans="2:65" s="1" customFormat="1" ht="16.5" customHeight="1">
      <c r="B161" s="32"/>
      <c r="C161" s="132" t="s">
        <v>255</v>
      </c>
      <c r="D161" s="132" t="s">
        <v>141</v>
      </c>
      <c r="E161" s="133" t="s">
        <v>1728</v>
      </c>
      <c r="F161" s="134" t="s">
        <v>1729</v>
      </c>
      <c r="G161" s="135" t="s">
        <v>1378</v>
      </c>
      <c r="H161" s="136">
        <v>8</v>
      </c>
      <c r="I161" s="137"/>
      <c r="J161" s="138">
        <f>ROUND(I161*H161,2)</f>
        <v>0</v>
      </c>
      <c r="K161" s="134" t="s">
        <v>1</v>
      </c>
      <c r="L161" s="32"/>
      <c r="M161" s="139" t="s">
        <v>1</v>
      </c>
      <c r="N161" s="140" t="s">
        <v>39</v>
      </c>
      <c r="P161" s="141">
        <f>O161*H161</f>
        <v>0</v>
      </c>
      <c r="Q161" s="141">
        <v>0</v>
      </c>
      <c r="R161" s="141">
        <f>Q161*H161</f>
        <v>0</v>
      </c>
      <c r="S161" s="141">
        <v>0</v>
      </c>
      <c r="T161" s="142">
        <f>S161*H161</f>
        <v>0</v>
      </c>
      <c r="AR161" s="143" t="s">
        <v>146</v>
      </c>
      <c r="AT161" s="143" t="s">
        <v>141</v>
      </c>
      <c r="AU161" s="143" t="s">
        <v>82</v>
      </c>
      <c r="AY161" s="17" t="s">
        <v>139</v>
      </c>
      <c r="BE161" s="144">
        <f>IF(N161="základní",J161,0)</f>
        <v>0</v>
      </c>
      <c r="BF161" s="144">
        <f>IF(N161="snížená",J161,0)</f>
        <v>0</v>
      </c>
      <c r="BG161" s="144">
        <f>IF(N161="zákl. přenesená",J161,0)</f>
        <v>0</v>
      </c>
      <c r="BH161" s="144">
        <f>IF(N161="sníž. přenesená",J161,0)</f>
        <v>0</v>
      </c>
      <c r="BI161" s="144">
        <f>IF(N161="nulová",J161,0)</f>
        <v>0</v>
      </c>
      <c r="BJ161" s="17" t="s">
        <v>82</v>
      </c>
      <c r="BK161" s="144">
        <f>ROUND(I161*H161,2)</f>
        <v>0</v>
      </c>
      <c r="BL161" s="17" t="s">
        <v>146</v>
      </c>
      <c r="BM161" s="143" t="s">
        <v>358</v>
      </c>
    </row>
    <row r="162" spans="2:65" s="1" customFormat="1" ht="16.5" customHeight="1">
      <c r="B162" s="32"/>
      <c r="C162" s="132" t="s">
        <v>7</v>
      </c>
      <c r="D162" s="132" t="s">
        <v>141</v>
      </c>
      <c r="E162" s="133" t="s">
        <v>1730</v>
      </c>
      <c r="F162" s="134" t="s">
        <v>1731</v>
      </c>
      <c r="G162" s="135" t="s">
        <v>1378</v>
      </c>
      <c r="H162" s="136">
        <v>4</v>
      </c>
      <c r="I162" s="137"/>
      <c r="J162" s="138">
        <f>ROUND(I162*H162,2)</f>
        <v>0</v>
      </c>
      <c r="K162" s="134" t="s">
        <v>1</v>
      </c>
      <c r="L162" s="32"/>
      <c r="M162" s="139" t="s">
        <v>1</v>
      </c>
      <c r="N162" s="140" t="s">
        <v>39</v>
      </c>
      <c r="P162" s="141">
        <f>O162*H162</f>
        <v>0</v>
      </c>
      <c r="Q162" s="141">
        <v>0</v>
      </c>
      <c r="R162" s="141">
        <f>Q162*H162</f>
        <v>0</v>
      </c>
      <c r="S162" s="141">
        <v>0</v>
      </c>
      <c r="T162" s="142">
        <f>S162*H162</f>
        <v>0</v>
      </c>
      <c r="AR162" s="143" t="s">
        <v>146</v>
      </c>
      <c r="AT162" s="143" t="s">
        <v>141</v>
      </c>
      <c r="AU162" s="143" t="s">
        <v>82</v>
      </c>
      <c r="AY162" s="17" t="s">
        <v>139</v>
      </c>
      <c r="BE162" s="144">
        <f>IF(N162="základní",J162,0)</f>
        <v>0</v>
      </c>
      <c r="BF162" s="144">
        <f>IF(N162="snížená",J162,0)</f>
        <v>0</v>
      </c>
      <c r="BG162" s="144">
        <f>IF(N162="zákl. přenesená",J162,0)</f>
        <v>0</v>
      </c>
      <c r="BH162" s="144">
        <f>IF(N162="sníž. přenesená",J162,0)</f>
        <v>0</v>
      </c>
      <c r="BI162" s="144">
        <f>IF(N162="nulová",J162,0)</f>
        <v>0</v>
      </c>
      <c r="BJ162" s="17" t="s">
        <v>82</v>
      </c>
      <c r="BK162" s="144">
        <f>ROUND(I162*H162,2)</f>
        <v>0</v>
      </c>
      <c r="BL162" s="17" t="s">
        <v>146</v>
      </c>
      <c r="BM162" s="143" t="s">
        <v>369</v>
      </c>
    </row>
    <row r="163" spans="2:65" s="11" customFormat="1" ht="25.9" customHeight="1">
      <c r="B163" s="120"/>
      <c r="D163" s="121" t="s">
        <v>73</v>
      </c>
      <c r="E163" s="122" t="s">
        <v>1732</v>
      </c>
      <c r="F163" s="122" t="s">
        <v>1733</v>
      </c>
      <c r="I163" s="123"/>
      <c r="J163" s="124">
        <f>BK163</f>
        <v>0</v>
      </c>
      <c r="L163" s="120"/>
      <c r="M163" s="125"/>
      <c r="P163" s="126">
        <f>SUM(P164:P165)</f>
        <v>0</v>
      </c>
      <c r="R163" s="126">
        <f>SUM(R164:R165)</f>
        <v>0</v>
      </c>
      <c r="T163" s="127">
        <f>SUM(T164:T165)</f>
        <v>0</v>
      </c>
      <c r="AR163" s="121" t="s">
        <v>82</v>
      </c>
      <c r="AT163" s="128" t="s">
        <v>73</v>
      </c>
      <c r="AU163" s="128" t="s">
        <v>74</v>
      </c>
      <c r="AY163" s="121" t="s">
        <v>139</v>
      </c>
      <c r="BK163" s="129">
        <f>SUM(BK164:BK165)</f>
        <v>0</v>
      </c>
    </row>
    <row r="164" spans="2:65" s="1" customFormat="1" ht="24.2" customHeight="1">
      <c r="B164" s="32"/>
      <c r="C164" s="132" t="s">
        <v>267</v>
      </c>
      <c r="D164" s="132" t="s">
        <v>141</v>
      </c>
      <c r="E164" s="133" t="s">
        <v>1734</v>
      </c>
      <c r="F164" s="134" t="s">
        <v>1735</v>
      </c>
      <c r="G164" s="135" t="s">
        <v>1378</v>
      </c>
      <c r="H164" s="136">
        <v>10</v>
      </c>
      <c r="I164" s="137"/>
      <c r="J164" s="138">
        <f>ROUND(I164*H164,2)</f>
        <v>0</v>
      </c>
      <c r="K164" s="134" t="s">
        <v>1</v>
      </c>
      <c r="L164" s="32"/>
      <c r="M164" s="139" t="s">
        <v>1</v>
      </c>
      <c r="N164" s="140" t="s">
        <v>39</v>
      </c>
      <c r="P164" s="141">
        <f>O164*H164</f>
        <v>0</v>
      </c>
      <c r="Q164" s="141">
        <v>0</v>
      </c>
      <c r="R164" s="141">
        <f>Q164*H164</f>
        <v>0</v>
      </c>
      <c r="S164" s="141">
        <v>0</v>
      </c>
      <c r="T164" s="142">
        <f>S164*H164</f>
        <v>0</v>
      </c>
      <c r="AR164" s="143" t="s">
        <v>146</v>
      </c>
      <c r="AT164" s="143" t="s">
        <v>141</v>
      </c>
      <c r="AU164" s="143" t="s">
        <v>82</v>
      </c>
      <c r="AY164" s="17" t="s">
        <v>139</v>
      </c>
      <c r="BE164" s="144">
        <f>IF(N164="základní",J164,0)</f>
        <v>0</v>
      </c>
      <c r="BF164" s="144">
        <f>IF(N164="snížená",J164,0)</f>
        <v>0</v>
      </c>
      <c r="BG164" s="144">
        <f>IF(N164="zákl. přenesená",J164,0)</f>
        <v>0</v>
      </c>
      <c r="BH164" s="144">
        <f>IF(N164="sníž. přenesená",J164,0)</f>
        <v>0</v>
      </c>
      <c r="BI164" s="144">
        <f>IF(N164="nulová",J164,0)</f>
        <v>0</v>
      </c>
      <c r="BJ164" s="17" t="s">
        <v>82</v>
      </c>
      <c r="BK164" s="144">
        <f>ROUND(I164*H164,2)</f>
        <v>0</v>
      </c>
      <c r="BL164" s="17" t="s">
        <v>146</v>
      </c>
      <c r="BM164" s="143" t="s">
        <v>381</v>
      </c>
    </row>
    <row r="165" spans="2:65" s="1" customFormat="1" ht="16.5" customHeight="1">
      <c r="B165" s="32"/>
      <c r="C165" s="132" t="s">
        <v>271</v>
      </c>
      <c r="D165" s="132" t="s">
        <v>141</v>
      </c>
      <c r="E165" s="133" t="s">
        <v>1736</v>
      </c>
      <c r="F165" s="134" t="s">
        <v>1737</v>
      </c>
      <c r="G165" s="135" t="s">
        <v>1378</v>
      </c>
      <c r="H165" s="136">
        <v>12</v>
      </c>
      <c r="I165" s="137"/>
      <c r="J165" s="138">
        <f>ROUND(I165*H165,2)</f>
        <v>0</v>
      </c>
      <c r="K165" s="134" t="s">
        <v>1</v>
      </c>
      <c r="L165" s="32"/>
      <c r="M165" s="139" t="s">
        <v>1</v>
      </c>
      <c r="N165" s="140" t="s">
        <v>39</v>
      </c>
      <c r="P165" s="141">
        <f>O165*H165</f>
        <v>0</v>
      </c>
      <c r="Q165" s="141">
        <v>0</v>
      </c>
      <c r="R165" s="141">
        <f>Q165*H165</f>
        <v>0</v>
      </c>
      <c r="S165" s="141">
        <v>0</v>
      </c>
      <c r="T165" s="142">
        <f>S165*H165</f>
        <v>0</v>
      </c>
      <c r="AR165" s="143" t="s">
        <v>146</v>
      </c>
      <c r="AT165" s="143" t="s">
        <v>141</v>
      </c>
      <c r="AU165" s="143" t="s">
        <v>82</v>
      </c>
      <c r="AY165" s="17" t="s">
        <v>139</v>
      </c>
      <c r="BE165" s="144">
        <f>IF(N165="základní",J165,0)</f>
        <v>0</v>
      </c>
      <c r="BF165" s="144">
        <f>IF(N165="snížená",J165,0)</f>
        <v>0</v>
      </c>
      <c r="BG165" s="144">
        <f>IF(N165="zákl. přenesená",J165,0)</f>
        <v>0</v>
      </c>
      <c r="BH165" s="144">
        <f>IF(N165="sníž. přenesená",J165,0)</f>
        <v>0</v>
      </c>
      <c r="BI165" s="144">
        <f>IF(N165="nulová",J165,0)</f>
        <v>0</v>
      </c>
      <c r="BJ165" s="17" t="s">
        <v>82</v>
      </c>
      <c r="BK165" s="144">
        <f>ROUND(I165*H165,2)</f>
        <v>0</v>
      </c>
      <c r="BL165" s="17" t="s">
        <v>146</v>
      </c>
      <c r="BM165" s="143" t="s">
        <v>391</v>
      </c>
    </row>
    <row r="166" spans="2:65" s="11" customFormat="1" ht="25.9" customHeight="1">
      <c r="B166" s="120"/>
      <c r="D166" s="121" t="s">
        <v>73</v>
      </c>
      <c r="E166" s="122" t="s">
        <v>1692</v>
      </c>
      <c r="F166" s="122" t="s">
        <v>1693</v>
      </c>
      <c r="I166" s="123"/>
      <c r="J166" s="124">
        <f>BK166</f>
        <v>0</v>
      </c>
      <c r="L166" s="120"/>
      <c r="M166" s="125"/>
      <c r="P166" s="126">
        <f>SUM(P167:P169)</f>
        <v>0</v>
      </c>
      <c r="R166" s="126">
        <f>SUM(R167:R169)</f>
        <v>0</v>
      </c>
      <c r="T166" s="127">
        <f>SUM(T167:T169)</f>
        <v>0</v>
      </c>
      <c r="AR166" s="121" t="s">
        <v>82</v>
      </c>
      <c r="AT166" s="128" t="s">
        <v>73</v>
      </c>
      <c r="AU166" s="128" t="s">
        <v>74</v>
      </c>
      <c r="AY166" s="121" t="s">
        <v>139</v>
      </c>
      <c r="BK166" s="129">
        <f>SUM(BK167:BK169)</f>
        <v>0</v>
      </c>
    </row>
    <row r="167" spans="2:65" s="1" customFormat="1" ht="16.5" customHeight="1">
      <c r="B167" s="32"/>
      <c r="C167" s="132" t="s">
        <v>276</v>
      </c>
      <c r="D167" s="132" t="s">
        <v>141</v>
      </c>
      <c r="E167" s="133" t="s">
        <v>1738</v>
      </c>
      <c r="F167" s="134" t="s">
        <v>1739</v>
      </c>
      <c r="G167" s="135" t="s">
        <v>1378</v>
      </c>
      <c r="H167" s="136">
        <v>10</v>
      </c>
      <c r="I167" s="137"/>
      <c r="J167" s="138">
        <f>ROUND(I167*H167,2)</f>
        <v>0</v>
      </c>
      <c r="K167" s="134" t="s">
        <v>1</v>
      </c>
      <c r="L167" s="32"/>
      <c r="M167" s="139" t="s">
        <v>1</v>
      </c>
      <c r="N167" s="140" t="s">
        <v>39</v>
      </c>
      <c r="P167" s="141">
        <f>O167*H167</f>
        <v>0</v>
      </c>
      <c r="Q167" s="141">
        <v>0</v>
      </c>
      <c r="R167" s="141">
        <f>Q167*H167</f>
        <v>0</v>
      </c>
      <c r="S167" s="141">
        <v>0</v>
      </c>
      <c r="T167" s="142">
        <f>S167*H167</f>
        <v>0</v>
      </c>
      <c r="AR167" s="143" t="s">
        <v>146</v>
      </c>
      <c r="AT167" s="143" t="s">
        <v>141</v>
      </c>
      <c r="AU167" s="143" t="s">
        <v>82</v>
      </c>
      <c r="AY167" s="17" t="s">
        <v>139</v>
      </c>
      <c r="BE167" s="144">
        <f>IF(N167="základní",J167,0)</f>
        <v>0</v>
      </c>
      <c r="BF167" s="144">
        <f>IF(N167="snížená",J167,0)</f>
        <v>0</v>
      </c>
      <c r="BG167" s="144">
        <f>IF(N167="zákl. přenesená",J167,0)</f>
        <v>0</v>
      </c>
      <c r="BH167" s="144">
        <f>IF(N167="sníž. přenesená",J167,0)</f>
        <v>0</v>
      </c>
      <c r="BI167" s="144">
        <f>IF(N167="nulová",J167,0)</f>
        <v>0</v>
      </c>
      <c r="BJ167" s="17" t="s">
        <v>82</v>
      </c>
      <c r="BK167" s="144">
        <f>ROUND(I167*H167,2)</f>
        <v>0</v>
      </c>
      <c r="BL167" s="17" t="s">
        <v>146</v>
      </c>
      <c r="BM167" s="143" t="s">
        <v>401</v>
      </c>
    </row>
    <row r="168" spans="2:65" s="1" customFormat="1" ht="16.5" customHeight="1">
      <c r="B168" s="32"/>
      <c r="C168" s="132" t="s">
        <v>280</v>
      </c>
      <c r="D168" s="132" t="s">
        <v>141</v>
      </c>
      <c r="E168" s="133" t="s">
        <v>1740</v>
      </c>
      <c r="F168" s="134" t="s">
        <v>1741</v>
      </c>
      <c r="G168" s="135" t="s">
        <v>1378</v>
      </c>
      <c r="H168" s="136">
        <v>2</v>
      </c>
      <c r="I168" s="137"/>
      <c r="J168" s="138">
        <f>ROUND(I168*H168,2)</f>
        <v>0</v>
      </c>
      <c r="K168" s="134" t="s">
        <v>1</v>
      </c>
      <c r="L168" s="32"/>
      <c r="M168" s="139" t="s">
        <v>1</v>
      </c>
      <c r="N168" s="140" t="s">
        <v>39</v>
      </c>
      <c r="P168" s="141">
        <f>O168*H168</f>
        <v>0</v>
      </c>
      <c r="Q168" s="141">
        <v>0</v>
      </c>
      <c r="R168" s="141">
        <f>Q168*H168</f>
        <v>0</v>
      </c>
      <c r="S168" s="141">
        <v>0</v>
      </c>
      <c r="T168" s="142">
        <f>S168*H168</f>
        <v>0</v>
      </c>
      <c r="AR168" s="143" t="s">
        <v>146</v>
      </c>
      <c r="AT168" s="143" t="s">
        <v>141</v>
      </c>
      <c r="AU168" s="143" t="s">
        <v>82</v>
      </c>
      <c r="AY168" s="17" t="s">
        <v>139</v>
      </c>
      <c r="BE168" s="144">
        <f>IF(N168="základní",J168,0)</f>
        <v>0</v>
      </c>
      <c r="BF168" s="144">
        <f>IF(N168="snížená",J168,0)</f>
        <v>0</v>
      </c>
      <c r="BG168" s="144">
        <f>IF(N168="zákl. přenesená",J168,0)</f>
        <v>0</v>
      </c>
      <c r="BH168" s="144">
        <f>IF(N168="sníž. přenesená",J168,0)</f>
        <v>0</v>
      </c>
      <c r="BI168" s="144">
        <f>IF(N168="nulová",J168,0)</f>
        <v>0</v>
      </c>
      <c r="BJ168" s="17" t="s">
        <v>82</v>
      </c>
      <c r="BK168" s="144">
        <f>ROUND(I168*H168,2)</f>
        <v>0</v>
      </c>
      <c r="BL168" s="17" t="s">
        <v>146</v>
      </c>
      <c r="BM168" s="143" t="s">
        <v>293</v>
      </c>
    </row>
    <row r="169" spans="2:65" s="1" customFormat="1" ht="24.2" customHeight="1">
      <c r="B169" s="32"/>
      <c r="C169" s="132" t="s">
        <v>284</v>
      </c>
      <c r="D169" s="132" t="s">
        <v>141</v>
      </c>
      <c r="E169" s="133" t="s">
        <v>1742</v>
      </c>
      <c r="F169" s="134" t="s">
        <v>1743</v>
      </c>
      <c r="G169" s="135" t="s">
        <v>1378</v>
      </c>
      <c r="H169" s="136">
        <v>10</v>
      </c>
      <c r="I169" s="137"/>
      <c r="J169" s="138">
        <f>ROUND(I169*H169,2)</f>
        <v>0</v>
      </c>
      <c r="K169" s="134" t="s">
        <v>1</v>
      </c>
      <c r="L169" s="32"/>
      <c r="M169" s="139" t="s">
        <v>1</v>
      </c>
      <c r="N169" s="140" t="s">
        <v>39</v>
      </c>
      <c r="P169" s="141">
        <f>O169*H169</f>
        <v>0</v>
      </c>
      <c r="Q169" s="141">
        <v>0</v>
      </c>
      <c r="R169" s="141">
        <f>Q169*H169</f>
        <v>0</v>
      </c>
      <c r="S169" s="141">
        <v>0</v>
      </c>
      <c r="T169" s="142">
        <f>S169*H169</f>
        <v>0</v>
      </c>
      <c r="AR169" s="143" t="s">
        <v>146</v>
      </c>
      <c r="AT169" s="143" t="s">
        <v>141</v>
      </c>
      <c r="AU169" s="143" t="s">
        <v>82</v>
      </c>
      <c r="AY169" s="17" t="s">
        <v>139</v>
      </c>
      <c r="BE169" s="144">
        <f>IF(N169="základní",J169,0)</f>
        <v>0</v>
      </c>
      <c r="BF169" s="144">
        <f>IF(N169="snížená",J169,0)</f>
        <v>0</v>
      </c>
      <c r="BG169" s="144">
        <f>IF(N169="zákl. přenesená",J169,0)</f>
        <v>0</v>
      </c>
      <c r="BH169" s="144">
        <f>IF(N169="sníž. přenesená",J169,0)</f>
        <v>0</v>
      </c>
      <c r="BI169" s="144">
        <f>IF(N169="nulová",J169,0)</f>
        <v>0</v>
      </c>
      <c r="BJ169" s="17" t="s">
        <v>82</v>
      </c>
      <c r="BK169" s="144">
        <f>ROUND(I169*H169,2)</f>
        <v>0</v>
      </c>
      <c r="BL169" s="17" t="s">
        <v>146</v>
      </c>
      <c r="BM169" s="143" t="s">
        <v>440</v>
      </c>
    </row>
    <row r="170" spans="2:65" s="11" customFormat="1" ht="25.9" customHeight="1">
      <c r="B170" s="120"/>
      <c r="D170" s="121" t="s">
        <v>73</v>
      </c>
      <c r="E170" s="122" t="s">
        <v>1744</v>
      </c>
      <c r="F170" s="122" t="s">
        <v>1745</v>
      </c>
      <c r="I170" s="123"/>
      <c r="J170" s="124">
        <f>BK170</f>
        <v>0</v>
      </c>
      <c r="L170" s="120"/>
      <c r="M170" s="125"/>
      <c r="P170" s="126">
        <f>SUM(P171:P172)</f>
        <v>0</v>
      </c>
      <c r="R170" s="126">
        <f>SUM(R171:R172)</f>
        <v>0</v>
      </c>
      <c r="T170" s="127">
        <f>SUM(T171:T172)</f>
        <v>0</v>
      </c>
      <c r="AR170" s="121" t="s">
        <v>82</v>
      </c>
      <c r="AT170" s="128" t="s">
        <v>73</v>
      </c>
      <c r="AU170" s="128" t="s">
        <v>74</v>
      </c>
      <c r="AY170" s="121" t="s">
        <v>139</v>
      </c>
      <c r="BK170" s="129">
        <f>SUM(BK171:BK172)</f>
        <v>0</v>
      </c>
    </row>
    <row r="171" spans="2:65" s="1" customFormat="1" ht="16.5" customHeight="1">
      <c r="B171" s="32"/>
      <c r="C171" s="132" t="s">
        <v>288</v>
      </c>
      <c r="D171" s="132" t="s">
        <v>141</v>
      </c>
      <c r="E171" s="133" t="s">
        <v>1746</v>
      </c>
      <c r="F171" s="134" t="s">
        <v>1747</v>
      </c>
      <c r="G171" s="135" t="s">
        <v>1378</v>
      </c>
      <c r="H171" s="136">
        <v>6</v>
      </c>
      <c r="I171" s="137"/>
      <c r="J171" s="138">
        <f>ROUND(I171*H171,2)</f>
        <v>0</v>
      </c>
      <c r="K171" s="134" t="s">
        <v>1</v>
      </c>
      <c r="L171" s="32"/>
      <c r="M171" s="139" t="s">
        <v>1</v>
      </c>
      <c r="N171" s="140" t="s">
        <v>39</v>
      </c>
      <c r="P171" s="141">
        <f>O171*H171</f>
        <v>0</v>
      </c>
      <c r="Q171" s="141">
        <v>0</v>
      </c>
      <c r="R171" s="141">
        <f>Q171*H171</f>
        <v>0</v>
      </c>
      <c r="S171" s="141">
        <v>0</v>
      </c>
      <c r="T171" s="142">
        <f>S171*H171</f>
        <v>0</v>
      </c>
      <c r="AR171" s="143" t="s">
        <v>146</v>
      </c>
      <c r="AT171" s="143" t="s">
        <v>141</v>
      </c>
      <c r="AU171" s="143" t="s">
        <v>82</v>
      </c>
      <c r="AY171" s="17" t="s">
        <v>139</v>
      </c>
      <c r="BE171" s="144">
        <f>IF(N171="základní",J171,0)</f>
        <v>0</v>
      </c>
      <c r="BF171" s="144">
        <f>IF(N171="snížená",J171,0)</f>
        <v>0</v>
      </c>
      <c r="BG171" s="144">
        <f>IF(N171="zákl. přenesená",J171,0)</f>
        <v>0</v>
      </c>
      <c r="BH171" s="144">
        <f>IF(N171="sníž. přenesená",J171,0)</f>
        <v>0</v>
      </c>
      <c r="BI171" s="144">
        <f>IF(N171="nulová",J171,0)</f>
        <v>0</v>
      </c>
      <c r="BJ171" s="17" t="s">
        <v>82</v>
      </c>
      <c r="BK171" s="144">
        <f>ROUND(I171*H171,2)</f>
        <v>0</v>
      </c>
      <c r="BL171" s="17" t="s">
        <v>146</v>
      </c>
      <c r="BM171" s="143" t="s">
        <v>448</v>
      </c>
    </row>
    <row r="172" spans="2:65" s="1" customFormat="1" ht="16.5" customHeight="1">
      <c r="B172" s="32"/>
      <c r="C172" s="132" t="s">
        <v>294</v>
      </c>
      <c r="D172" s="132" t="s">
        <v>141</v>
      </c>
      <c r="E172" s="133" t="s">
        <v>1748</v>
      </c>
      <c r="F172" s="134" t="s">
        <v>1749</v>
      </c>
      <c r="G172" s="135" t="s">
        <v>1378</v>
      </c>
      <c r="H172" s="136">
        <v>6</v>
      </c>
      <c r="I172" s="137"/>
      <c r="J172" s="138">
        <f>ROUND(I172*H172,2)</f>
        <v>0</v>
      </c>
      <c r="K172" s="134" t="s">
        <v>1</v>
      </c>
      <c r="L172" s="32"/>
      <c r="M172" s="139" t="s">
        <v>1</v>
      </c>
      <c r="N172" s="140" t="s">
        <v>39</v>
      </c>
      <c r="P172" s="141">
        <f>O172*H172</f>
        <v>0</v>
      </c>
      <c r="Q172" s="141">
        <v>0</v>
      </c>
      <c r="R172" s="141">
        <f>Q172*H172</f>
        <v>0</v>
      </c>
      <c r="S172" s="141">
        <v>0</v>
      </c>
      <c r="T172" s="142">
        <f>S172*H172</f>
        <v>0</v>
      </c>
      <c r="AR172" s="143" t="s">
        <v>146</v>
      </c>
      <c r="AT172" s="143" t="s">
        <v>141</v>
      </c>
      <c r="AU172" s="143" t="s">
        <v>82</v>
      </c>
      <c r="AY172" s="17" t="s">
        <v>139</v>
      </c>
      <c r="BE172" s="144">
        <f>IF(N172="základní",J172,0)</f>
        <v>0</v>
      </c>
      <c r="BF172" s="144">
        <f>IF(N172="snížená",J172,0)</f>
        <v>0</v>
      </c>
      <c r="BG172" s="144">
        <f>IF(N172="zákl. přenesená",J172,0)</f>
        <v>0</v>
      </c>
      <c r="BH172" s="144">
        <f>IF(N172="sníž. přenesená",J172,0)</f>
        <v>0</v>
      </c>
      <c r="BI172" s="144">
        <f>IF(N172="nulová",J172,0)</f>
        <v>0</v>
      </c>
      <c r="BJ172" s="17" t="s">
        <v>82</v>
      </c>
      <c r="BK172" s="144">
        <f>ROUND(I172*H172,2)</f>
        <v>0</v>
      </c>
      <c r="BL172" s="17" t="s">
        <v>146</v>
      </c>
      <c r="BM172" s="143" t="s">
        <v>458</v>
      </c>
    </row>
    <row r="173" spans="2:65" s="11" customFormat="1" ht="25.9" customHeight="1">
      <c r="B173" s="120"/>
      <c r="D173" s="121" t="s">
        <v>73</v>
      </c>
      <c r="E173" s="122" t="s">
        <v>1692</v>
      </c>
      <c r="F173" s="122" t="s">
        <v>1693</v>
      </c>
      <c r="I173" s="123"/>
      <c r="J173" s="124">
        <f>BK173</f>
        <v>0</v>
      </c>
      <c r="L173" s="120"/>
      <c r="M173" s="125"/>
      <c r="P173" s="126">
        <f>SUM(P174:P176)</f>
        <v>0</v>
      </c>
      <c r="R173" s="126">
        <f>SUM(R174:R176)</f>
        <v>0</v>
      </c>
      <c r="T173" s="127">
        <f>SUM(T174:T176)</f>
        <v>0</v>
      </c>
      <c r="AR173" s="121" t="s">
        <v>82</v>
      </c>
      <c r="AT173" s="128" t="s">
        <v>73</v>
      </c>
      <c r="AU173" s="128" t="s">
        <v>74</v>
      </c>
      <c r="AY173" s="121" t="s">
        <v>139</v>
      </c>
      <c r="BK173" s="129">
        <f>SUM(BK174:BK176)</f>
        <v>0</v>
      </c>
    </row>
    <row r="174" spans="2:65" s="1" customFormat="1" ht="16.5" customHeight="1">
      <c r="B174" s="32"/>
      <c r="C174" s="132" t="s">
        <v>298</v>
      </c>
      <c r="D174" s="132" t="s">
        <v>141</v>
      </c>
      <c r="E174" s="133" t="s">
        <v>1750</v>
      </c>
      <c r="F174" s="134" t="s">
        <v>1751</v>
      </c>
      <c r="G174" s="135" t="s">
        <v>1378</v>
      </c>
      <c r="H174" s="136">
        <v>3</v>
      </c>
      <c r="I174" s="137"/>
      <c r="J174" s="138">
        <f>ROUND(I174*H174,2)</f>
        <v>0</v>
      </c>
      <c r="K174" s="134" t="s">
        <v>1</v>
      </c>
      <c r="L174" s="32"/>
      <c r="M174" s="139" t="s">
        <v>1</v>
      </c>
      <c r="N174" s="140" t="s">
        <v>39</v>
      </c>
      <c r="P174" s="141">
        <f>O174*H174</f>
        <v>0</v>
      </c>
      <c r="Q174" s="141">
        <v>0</v>
      </c>
      <c r="R174" s="141">
        <f>Q174*H174</f>
        <v>0</v>
      </c>
      <c r="S174" s="141">
        <v>0</v>
      </c>
      <c r="T174" s="142">
        <f>S174*H174</f>
        <v>0</v>
      </c>
      <c r="AR174" s="143" t="s">
        <v>146</v>
      </c>
      <c r="AT174" s="143" t="s">
        <v>141</v>
      </c>
      <c r="AU174" s="143" t="s">
        <v>82</v>
      </c>
      <c r="AY174" s="17" t="s">
        <v>139</v>
      </c>
      <c r="BE174" s="144">
        <f>IF(N174="základní",J174,0)</f>
        <v>0</v>
      </c>
      <c r="BF174" s="144">
        <f>IF(N174="snížená",J174,0)</f>
        <v>0</v>
      </c>
      <c r="BG174" s="144">
        <f>IF(N174="zákl. přenesená",J174,0)</f>
        <v>0</v>
      </c>
      <c r="BH174" s="144">
        <f>IF(N174="sníž. přenesená",J174,0)</f>
        <v>0</v>
      </c>
      <c r="BI174" s="144">
        <f>IF(N174="nulová",J174,0)</f>
        <v>0</v>
      </c>
      <c r="BJ174" s="17" t="s">
        <v>82</v>
      </c>
      <c r="BK174" s="144">
        <f>ROUND(I174*H174,2)</f>
        <v>0</v>
      </c>
      <c r="BL174" s="17" t="s">
        <v>146</v>
      </c>
      <c r="BM174" s="143" t="s">
        <v>497</v>
      </c>
    </row>
    <row r="175" spans="2:65" s="1" customFormat="1" ht="16.5" customHeight="1">
      <c r="B175" s="32"/>
      <c r="C175" s="132" t="s">
        <v>302</v>
      </c>
      <c r="D175" s="132" t="s">
        <v>141</v>
      </c>
      <c r="E175" s="133" t="s">
        <v>1752</v>
      </c>
      <c r="F175" s="134" t="s">
        <v>1753</v>
      </c>
      <c r="G175" s="135" t="s">
        <v>1378</v>
      </c>
      <c r="H175" s="136">
        <v>3</v>
      </c>
      <c r="I175" s="137"/>
      <c r="J175" s="138">
        <f>ROUND(I175*H175,2)</f>
        <v>0</v>
      </c>
      <c r="K175" s="134" t="s">
        <v>1</v>
      </c>
      <c r="L175" s="32"/>
      <c r="M175" s="139" t="s">
        <v>1</v>
      </c>
      <c r="N175" s="140" t="s">
        <v>39</v>
      </c>
      <c r="P175" s="141">
        <f>O175*H175</f>
        <v>0</v>
      </c>
      <c r="Q175" s="141">
        <v>0</v>
      </c>
      <c r="R175" s="141">
        <f>Q175*H175</f>
        <v>0</v>
      </c>
      <c r="S175" s="141">
        <v>0</v>
      </c>
      <c r="T175" s="142">
        <f>S175*H175</f>
        <v>0</v>
      </c>
      <c r="AR175" s="143" t="s">
        <v>146</v>
      </c>
      <c r="AT175" s="143" t="s">
        <v>141</v>
      </c>
      <c r="AU175" s="143" t="s">
        <v>82</v>
      </c>
      <c r="AY175" s="17" t="s">
        <v>139</v>
      </c>
      <c r="BE175" s="144">
        <f>IF(N175="základní",J175,0)</f>
        <v>0</v>
      </c>
      <c r="BF175" s="144">
        <f>IF(N175="snížená",J175,0)</f>
        <v>0</v>
      </c>
      <c r="BG175" s="144">
        <f>IF(N175="zákl. přenesená",J175,0)</f>
        <v>0</v>
      </c>
      <c r="BH175" s="144">
        <f>IF(N175="sníž. přenesená",J175,0)</f>
        <v>0</v>
      </c>
      <c r="BI175" s="144">
        <f>IF(N175="nulová",J175,0)</f>
        <v>0</v>
      </c>
      <c r="BJ175" s="17" t="s">
        <v>82</v>
      </c>
      <c r="BK175" s="144">
        <f>ROUND(I175*H175,2)</f>
        <v>0</v>
      </c>
      <c r="BL175" s="17" t="s">
        <v>146</v>
      </c>
      <c r="BM175" s="143" t="s">
        <v>515</v>
      </c>
    </row>
    <row r="176" spans="2:65" s="1" customFormat="1" ht="24.2" customHeight="1">
      <c r="B176" s="32"/>
      <c r="C176" s="132" t="s">
        <v>306</v>
      </c>
      <c r="D176" s="132" t="s">
        <v>141</v>
      </c>
      <c r="E176" s="133" t="s">
        <v>1754</v>
      </c>
      <c r="F176" s="134" t="s">
        <v>1755</v>
      </c>
      <c r="G176" s="135" t="s">
        <v>1378</v>
      </c>
      <c r="H176" s="136">
        <v>6</v>
      </c>
      <c r="I176" s="137"/>
      <c r="J176" s="138">
        <f>ROUND(I176*H176,2)</f>
        <v>0</v>
      </c>
      <c r="K176" s="134" t="s">
        <v>1</v>
      </c>
      <c r="L176" s="32"/>
      <c r="M176" s="139" t="s">
        <v>1</v>
      </c>
      <c r="N176" s="140" t="s">
        <v>39</v>
      </c>
      <c r="P176" s="141">
        <f>O176*H176</f>
        <v>0</v>
      </c>
      <c r="Q176" s="141">
        <v>0</v>
      </c>
      <c r="R176" s="141">
        <f>Q176*H176</f>
        <v>0</v>
      </c>
      <c r="S176" s="141">
        <v>0</v>
      </c>
      <c r="T176" s="142">
        <f>S176*H176</f>
        <v>0</v>
      </c>
      <c r="AR176" s="143" t="s">
        <v>146</v>
      </c>
      <c r="AT176" s="143" t="s">
        <v>141</v>
      </c>
      <c r="AU176" s="143" t="s">
        <v>82</v>
      </c>
      <c r="AY176" s="17" t="s">
        <v>139</v>
      </c>
      <c r="BE176" s="144">
        <f>IF(N176="základní",J176,0)</f>
        <v>0</v>
      </c>
      <c r="BF176" s="144">
        <f>IF(N176="snížená",J176,0)</f>
        <v>0</v>
      </c>
      <c r="BG176" s="144">
        <f>IF(N176="zákl. přenesená",J176,0)</f>
        <v>0</v>
      </c>
      <c r="BH176" s="144">
        <f>IF(N176="sníž. přenesená",J176,0)</f>
        <v>0</v>
      </c>
      <c r="BI176" s="144">
        <f>IF(N176="nulová",J176,0)</f>
        <v>0</v>
      </c>
      <c r="BJ176" s="17" t="s">
        <v>82</v>
      </c>
      <c r="BK176" s="144">
        <f>ROUND(I176*H176,2)</f>
        <v>0</v>
      </c>
      <c r="BL176" s="17" t="s">
        <v>146</v>
      </c>
      <c r="BM176" s="143" t="s">
        <v>532</v>
      </c>
    </row>
    <row r="177" spans="2:65" s="11" customFormat="1" ht="25.9" customHeight="1">
      <c r="B177" s="120"/>
      <c r="D177" s="121" t="s">
        <v>73</v>
      </c>
      <c r="E177" s="122" t="s">
        <v>1756</v>
      </c>
      <c r="F177" s="122" t="s">
        <v>1757</v>
      </c>
      <c r="I177" s="123"/>
      <c r="J177" s="124">
        <f>BK177</f>
        <v>0</v>
      </c>
      <c r="L177" s="120"/>
      <c r="M177" s="125"/>
      <c r="P177" s="126">
        <f>P178</f>
        <v>0</v>
      </c>
      <c r="R177" s="126">
        <f>R178</f>
        <v>0</v>
      </c>
      <c r="T177" s="127">
        <f>T178</f>
        <v>0</v>
      </c>
      <c r="AR177" s="121" t="s">
        <v>82</v>
      </c>
      <c r="AT177" s="128" t="s">
        <v>73</v>
      </c>
      <c r="AU177" s="128" t="s">
        <v>74</v>
      </c>
      <c r="AY177" s="121" t="s">
        <v>139</v>
      </c>
      <c r="BK177" s="129">
        <f>BK178</f>
        <v>0</v>
      </c>
    </row>
    <row r="178" spans="2:65" s="1" customFormat="1" ht="16.5" customHeight="1">
      <c r="B178" s="32"/>
      <c r="C178" s="132" t="s">
        <v>310</v>
      </c>
      <c r="D178" s="132" t="s">
        <v>141</v>
      </c>
      <c r="E178" s="133" t="s">
        <v>1758</v>
      </c>
      <c r="F178" s="134" t="s">
        <v>1759</v>
      </c>
      <c r="G178" s="135" t="s">
        <v>1378</v>
      </c>
      <c r="H178" s="136">
        <v>2</v>
      </c>
      <c r="I178" s="137"/>
      <c r="J178" s="138">
        <f>ROUND(I178*H178,2)</f>
        <v>0</v>
      </c>
      <c r="K178" s="134" t="s">
        <v>1</v>
      </c>
      <c r="L178" s="32"/>
      <c r="M178" s="139" t="s">
        <v>1</v>
      </c>
      <c r="N178" s="140" t="s">
        <v>39</v>
      </c>
      <c r="P178" s="141">
        <f>O178*H178</f>
        <v>0</v>
      </c>
      <c r="Q178" s="141">
        <v>0</v>
      </c>
      <c r="R178" s="141">
        <f>Q178*H178</f>
        <v>0</v>
      </c>
      <c r="S178" s="141">
        <v>0</v>
      </c>
      <c r="T178" s="142">
        <f>S178*H178</f>
        <v>0</v>
      </c>
      <c r="AR178" s="143" t="s">
        <v>146</v>
      </c>
      <c r="AT178" s="143" t="s">
        <v>141</v>
      </c>
      <c r="AU178" s="143" t="s">
        <v>82</v>
      </c>
      <c r="AY178" s="17" t="s">
        <v>139</v>
      </c>
      <c r="BE178" s="144">
        <f>IF(N178="základní",J178,0)</f>
        <v>0</v>
      </c>
      <c r="BF178" s="144">
        <f>IF(N178="snížená",J178,0)</f>
        <v>0</v>
      </c>
      <c r="BG178" s="144">
        <f>IF(N178="zákl. přenesená",J178,0)</f>
        <v>0</v>
      </c>
      <c r="BH178" s="144">
        <f>IF(N178="sníž. přenesená",J178,0)</f>
        <v>0</v>
      </c>
      <c r="BI178" s="144">
        <f>IF(N178="nulová",J178,0)</f>
        <v>0</v>
      </c>
      <c r="BJ178" s="17" t="s">
        <v>82</v>
      </c>
      <c r="BK178" s="144">
        <f>ROUND(I178*H178,2)</f>
        <v>0</v>
      </c>
      <c r="BL178" s="17" t="s">
        <v>146</v>
      </c>
      <c r="BM178" s="143" t="s">
        <v>540</v>
      </c>
    </row>
    <row r="179" spans="2:65" s="11" customFormat="1" ht="25.9" customHeight="1">
      <c r="B179" s="120"/>
      <c r="D179" s="121" t="s">
        <v>73</v>
      </c>
      <c r="E179" s="122" t="s">
        <v>1760</v>
      </c>
      <c r="F179" s="122" t="s">
        <v>1761</v>
      </c>
      <c r="I179" s="123"/>
      <c r="J179" s="124">
        <f>BK179</f>
        <v>0</v>
      </c>
      <c r="L179" s="120"/>
      <c r="M179" s="125"/>
      <c r="P179" s="126">
        <f>SUM(P180:P181)</f>
        <v>0</v>
      </c>
      <c r="R179" s="126">
        <f>SUM(R180:R181)</f>
        <v>0</v>
      </c>
      <c r="T179" s="127">
        <f>SUM(T180:T181)</f>
        <v>0</v>
      </c>
      <c r="AR179" s="121" t="s">
        <v>82</v>
      </c>
      <c r="AT179" s="128" t="s">
        <v>73</v>
      </c>
      <c r="AU179" s="128" t="s">
        <v>74</v>
      </c>
      <c r="AY179" s="121" t="s">
        <v>139</v>
      </c>
      <c r="BK179" s="129">
        <f>SUM(BK180:BK181)</f>
        <v>0</v>
      </c>
    </row>
    <row r="180" spans="2:65" s="1" customFormat="1" ht="16.5" customHeight="1">
      <c r="B180" s="32"/>
      <c r="C180" s="132" t="s">
        <v>314</v>
      </c>
      <c r="D180" s="132" t="s">
        <v>141</v>
      </c>
      <c r="E180" s="133" t="s">
        <v>1762</v>
      </c>
      <c r="F180" s="134" t="s">
        <v>1763</v>
      </c>
      <c r="G180" s="135" t="s">
        <v>1378</v>
      </c>
      <c r="H180" s="136">
        <v>1</v>
      </c>
      <c r="I180" s="137"/>
      <c r="J180" s="138">
        <f>ROUND(I180*H180,2)</f>
        <v>0</v>
      </c>
      <c r="K180" s="134" t="s">
        <v>1</v>
      </c>
      <c r="L180" s="32"/>
      <c r="M180" s="139" t="s">
        <v>1</v>
      </c>
      <c r="N180" s="140" t="s">
        <v>39</v>
      </c>
      <c r="P180" s="141">
        <f>O180*H180</f>
        <v>0</v>
      </c>
      <c r="Q180" s="141">
        <v>0</v>
      </c>
      <c r="R180" s="141">
        <f>Q180*H180</f>
        <v>0</v>
      </c>
      <c r="S180" s="141">
        <v>0</v>
      </c>
      <c r="T180" s="142">
        <f>S180*H180</f>
        <v>0</v>
      </c>
      <c r="AR180" s="143" t="s">
        <v>146</v>
      </c>
      <c r="AT180" s="143" t="s">
        <v>141</v>
      </c>
      <c r="AU180" s="143" t="s">
        <v>82</v>
      </c>
      <c r="AY180" s="17" t="s">
        <v>139</v>
      </c>
      <c r="BE180" s="144">
        <f>IF(N180="základní",J180,0)</f>
        <v>0</v>
      </c>
      <c r="BF180" s="144">
        <f>IF(N180="snížená",J180,0)</f>
        <v>0</v>
      </c>
      <c r="BG180" s="144">
        <f>IF(N180="zákl. přenesená",J180,0)</f>
        <v>0</v>
      </c>
      <c r="BH180" s="144">
        <f>IF(N180="sníž. přenesená",J180,0)</f>
        <v>0</v>
      </c>
      <c r="BI180" s="144">
        <f>IF(N180="nulová",J180,0)</f>
        <v>0</v>
      </c>
      <c r="BJ180" s="17" t="s">
        <v>82</v>
      </c>
      <c r="BK180" s="144">
        <f>ROUND(I180*H180,2)</f>
        <v>0</v>
      </c>
      <c r="BL180" s="17" t="s">
        <v>146</v>
      </c>
      <c r="BM180" s="143" t="s">
        <v>557</v>
      </c>
    </row>
    <row r="181" spans="2:65" s="1" customFormat="1" ht="16.5" customHeight="1">
      <c r="B181" s="32"/>
      <c r="C181" s="132" t="s">
        <v>318</v>
      </c>
      <c r="D181" s="132" t="s">
        <v>141</v>
      </c>
      <c r="E181" s="133" t="s">
        <v>1764</v>
      </c>
      <c r="F181" s="134" t="s">
        <v>1765</v>
      </c>
      <c r="G181" s="135" t="s">
        <v>1378</v>
      </c>
      <c r="H181" s="136">
        <v>1</v>
      </c>
      <c r="I181" s="137"/>
      <c r="J181" s="138">
        <f>ROUND(I181*H181,2)</f>
        <v>0</v>
      </c>
      <c r="K181" s="134" t="s">
        <v>1</v>
      </c>
      <c r="L181" s="32"/>
      <c r="M181" s="139" t="s">
        <v>1</v>
      </c>
      <c r="N181" s="140" t="s">
        <v>39</v>
      </c>
      <c r="P181" s="141">
        <f>O181*H181</f>
        <v>0</v>
      </c>
      <c r="Q181" s="141">
        <v>0</v>
      </c>
      <c r="R181" s="141">
        <f>Q181*H181</f>
        <v>0</v>
      </c>
      <c r="S181" s="141">
        <v>0</v>
      </c>
      <c r="T181" s="142">
        <f>S181*H181</f>
        <v>0</v>
      </c>
      <c r="AR181" s="143" t="s">
        <v>146</v>
      </c>
      <c r="AT181" s="143" t="s">
        <v>141</v>
      </c>
      <c r="AU181" s="143" t="s">
        <v>82</v>
      </c>
      <c r="AY181" s="17" t="s">
        <v>139</v>
      </c>
      <c r="BE181" s="144">
        <f>IF(N181="základní",J181,0)</f>
        <v>0</v>
      </c>
      <c r="BF181" s="144">
        <f>IF(N181="snížená",J181,0)</f>
        <v>0</v>
      </c>
      <c r="BG181" s="144">
        <f>IF(N181="zákl. přenesená",J181,0)</f>
        <v>0</v>
      </c>
      <c r="BH181" s="144">
        <f>IF(N181="sníž. přenesená",J181,0)</f>
        <v>0</v>
      </c>
      <c r="BI181" s="144">
        <f>IF(N181="nulová",J181,0)</f>
        <v>0</v>
      </c>
      <c r="BJ181" s="17" t="s">
        <v>82</v>
      </c>
      <c r="BK181" s="144">
        <f>ROUND(I181*H181,2)</f>
        <v>0</v>
      </c>
      <c r="BL181" s="17" t="s">
        <v>146</v>
      </c>
      <c r="BM181" s="143" t="s">
        <v>579</v>
      </c>
    </row>
    <row r="182" spans="2:65" s="11" customFormat="1" ht="25.9" customHeight="1">
      <c r="B182" s="120"/>
      <c r="D182" s="121" t="s">
        <v>73</v>
      </c>
      <c r="E182" s="122" t="s">
        <v>1766</v>
      </c>
      <c r="F182" s="122" t="s">
        <v>1767</v>
      </c>
      <c r="I182" s="123"/>
      <c r="J182" s="124">
        <f>BK182</f>
        <v>0</v>
      </c>
      <c r="L182" s="120"/>
      <c r="M182" s="125"/>
      <c r="P182" s="126">
        <f>P183</f>
        <v>0</v>
      </c>
      <c r="R182" s="126">
        <f>R183</f>
        <v>0</v>
      </c>
      <c r="T182" s="127">
        <f>T183</f>
        <v>0</v>
      </c>
      <c r="AR182" s="121" t="s">
        <v>82</v>
      </c>
      <c r="AT182" s="128" t="s">
        <v>73</v>
      </c>
      <c r="AU182" s="128" t="s">
        <v>74</v>
      </c>
      <c r="AY182" s="121" t="s">
        <v>139</v>
      </c>
      <c r="BK182" s="129">
        <f>BK183</f>
        <v>0</v>
      </c>
    </row>
    <row r="183" spans="2:65" s="1" customFormat="1" ht="16.5" customHeight="1">
      <c r="B183" s="32"/>
      <c r="C183" s="132" t="s">
        <v>322</v>
      </c>
      <c r="D183" s="132" t="s">
        <v>141</v>
      </c>
      <c r="E183" s="133" t="s">
        <v>1768</v>
      </c>
      <c r="F183" s="134" t="s">
        <v>1769</v>
      </c>
      <c r="G183" s="135" t="s">
        <v>1378</v>
      </c>
      <c r="H183" s="136">
        <v>22</v>
      </c>
      <c r="I183" s="137"/>
      <c r="J183" s="138">
        <f>ROUND(I183*H183,2)</f>
        <v>0</v>
      </c>
      <c r="K183" s="134" t="s">
        <v>1</v>
      </c>
      <c r="L183" s="32"/>
      <c r="M183" s="139" t="s">
        <v>1</v>
      </c>
      <c r="N183" s="140" t="s">
        <v>39</v>
      </c>
      <c r="P183" s="141">
        <f>O183*H183</f>
        <v>0</v>
      </c>
      <c r="Q183" s="141">
        <v>0</v>
      </c>
      <c r="R183" s="141">
        <f>Q183*H183</f>
        <v>0</v>
      </c>
      <c r="S183" s="141">
        <v>0</v>
      </c>
      <c r="T183" s="142">
        <f>S183*H183</f>
        <v>0</v>
      </c>
      <c r="AR183" s="143" t="s">
        <v>146</v>
      </c>
      <c r="AT183" s="143" t="s">
        <v>141</v>
      </c>
      <c r="AU183" s="143" t="s">
        <v>82</v>
      </c>
      <c r="AY183" s="17" t="s">
        <v>139</v>
      </c>
      <c r="BE183" s="144">
        <f>IF(N183="základní",J183,0)</f>
        <v>0</v>
      </c>
      <c r="BF183" s="144">
        <f>IF(N183="snížená",J183,0)</f>
        <v>0</v>
      </c>
      <c r="BG183" s="144">
        <f>IF(N183="zákl. přenesená",J183,0)</f>
        <v>0</v>
      </c>
      <c r="BH183" s="144">
        <f>IF(N183="sníž. přenesená",J183,0)</f>
        <v>0</v>
      </c>
      <c r="BI183" s="144">
        <f>IF(N183="nulová",J183,0)</f>
        <v>0</v>
      </c>
      <c r="BJ183" s="17" t="s">
        <v>82</v>
      </c>
      <c r="BK183" s="144">
        <f>ROUND(I183*H183,2)</f>
        <v>0</v>
      </c>
      <c r="BL183" s="17" t="s">
        <v>146</v>
      </c>
      <c r="BM183" s="143" t="s">
        <v>593</v>
      </c>
    </row>
    <row r="184" spans="2:65" s="11" customFormat="1" ht="25.9" customHeight="1">
      <c r="B184" s="120"/>
      <c r="D184" s="121" t="s">
        <v>73</v>
      </c>
      <c r="E184" s="122" t="s">
        <v>1692</v>
      </c>
      <c r="F184" s="122" t="s">
        <v>1693</v>
      </c>
      <c r="I184" s="123"/>
      <c r="J184" s="124">
        <f>BK184</f>
        <v>0</v>
      </c>
      <c r="L184" s="120"/>
      <c r="M184" s="125"/>
      <c r="P184" s="126">
        <f>SUM(P185:P190)</f>
        <v>0</v>
      </c>
      <c r="R184" s="126">
        <f>SUM(R185:R190)</f>
        <v>0</v>
      </c>
      <c r="T184" s="127">
        <f>SUM(T185:T190)</f>
        <v>0</v>
      </c>
      <c r="AR184" s="121" t="s">
        <v>82</v>
      </c>
      <c r="AT184" s="128" t="s">
        <v>73</v>
      </c>
      <c r="AU184" s="128" t="s">
        <v>74</v>
      </c>
      <c r="AY184" s="121" t="s">
        <v>139</v>
      </c>
      <c r="BK184" s="129">
        <f>SUM(BK185:BK190)</f>
        <v>0</v>
      </c>
    </row>
    <row r="185" spans="2:65" s="1" customFormat="1" ht="21.75" customHeight="1">
      <c r="B185" s="32"/>
      <c r="C185" s="132" t="s">
        <v>328</v>
      </c>
      <c r="D185" s="132" t="s">
        <v>141</v>
      </c>
      <c r="E185" s="133" t="s">
        <v>1770</v>
      </c>
      <c r="F185" s="134" t="s">
        <v>1771</v>
      </c>
      <c r="G185" s="135" t="s">
        <v>1378</v>
      </c>
      <c r="H185" s="136">
        <v>1</v>
      </c>
      <c r="I185" s="137"/>
      <c r="J185" s="138">
        <f t="shared" ref="J185:J190" si="0">ROUND(I185*H185,2)</f>
        <v>0</v>
      </c>
      <c r="K185" s="134" t="s">
        <v>1</v>
      </c>
      <c r="L185" s="32"/>
      <c r="M185" s="139" t="s">
        <v>1</v>
      </c>
      <c r="N185" s="140" t="s">
        <v>39</v>
      </c>
      <c r="P185" s="141">
        <f t="shared" ref="P185:P190" si="1">O185*H185</f>
        <v>0</v>
      </c>
      <c r="Q185" s="141">
        <v>0</v>
      </c>
      <c r="R185" s="141">
        <f t="shared" ref="R185:R190" si="2">Q185*H185</f>
        <v>0</v>
      </c>
      <c r="S185" s="141">
        <v>0</v>
      </c>
      <c r="T185" s="142">
        <f t="shared" ref="T185:T190" si="3">S185*H185</f>
        <v>0</v>
      </c>
      <c r="AR185" s="143" t="s">
        <v>146</v>
      </c>
      <c r="AT185" s="143" t="s">
        <v>141</v>
      </c>
      <c r="AU185" s="143" t="s">
        <v>82</v>
      </c>
      <c r="AY185" s="17" t="s">
        <v>139</v>
      </c>
      <c r="BE185" s="144">
        <f t="shared" ref="BE185:BE190" si="4">IF(N185="základní",J185,0)</f>
        <v>0</v>
      </c>
      <c r="BF185" s="144">
        <f t="shared" ref="BF185:BF190" si="5">IF(N185="snížená",J185,0)</f>
        <v>0</v>
      </c>
      <c r="BG185" s="144">
        <f t="shared" ref="BG185:BG190" si="6">IF(N185="zákl. přenesená",J185,0)</f>
        <v>0</v>
      </c>
      <c r="BH185" s="144">
        <f t="shared" ref="BH185:BH190" si="7">IF(N185="sníž. přenesená",J185,0)</f>
        <v>0</v>
      </c>
      <c r="BI185" s="144">
        <f t="shared" ref="BI185:BI190" si="8">IF(N185="nulová",J185,0)</f>
        <v>0</v>
      </c>
      <c r="BJ185" s="17" t="s">
        <v>82</v>
      </c>
      <c r="BK185" s="144">
        <f t="shared" ref="BK185:BK190" si="9">ROUND(I185*H185,2)</f>
        <v>0</v>
      </c>
      <c r="BL185" s="17" t="s">
        <v>146</v>
      </c>
      <c r="BM185" s="143" t="s">
        <v>613</v>
      </c>
    </row>
    <row r="186" spans="2:65" s="1" customFormat="1" ht="24.2" customHeight="1">
      <c r="B186" s="32"/>
      <c r="C186" s="132" t="s">
        <v>339</v>
      </c>
      <c r="D186" s="132" t="s">
        <v>141</v>
      </c>
      <c r="E186" s="133" t="s">
        <v>1772</v>
      </c>
      <c r="F186" s="134" t="s">
        <v>1773</v>
      </c>
      <c r="G186" s="135" t="s">
        <v>1378</v>
      </c>
      <c r="H186" s="136">
        <v>6</v>
      </c>
      <c r="I186" s="137"/>
      <c r="J186" s="138">
        <f t="shared" si="0"/>
        <v>0</v>
      </c>
      <c r="K186" s="134" t="s">
        <v>1</v>
      </c>
      <c r="L186" s="32"/>
      <c r="M186" s="139" t="s">
        <v>1</v>
      </c>
      <c r="N186" s="140" t="s">
        <v>39</v>
      </c>
      <c r="P186" s="141">
        <f t="shared" si="1"/>
        <v>0</v>
      </c>
      <c r="Q186" s="141">
        <v>0</v>
      </c>
      <c r="R186" s="141">
        <f t="shared" si="2"/>
        <v>0</v>
      </c>
      <c r="S186" s="141">
        <v>0</v>
      </c>
      <c r="T186" s="142">
        <f t="shared" si="3"/>
        <v>0</v>
      </c>
      <c r="AR186" s="143" t="s">
        <v>146</v>
      </c>
      <c r="AT186" s="143" t="s">
        <v>141</v>
      </c>
      <c r="AU186" s="143" t="s">
        <v>82</v>
      </c>
      <c r="AY186" s="17" t="s">
        <v>139</v>
      </c>
      <c r="BE186" s="144">
        <f t="shared" si="4"/>
        <v>0</v>
      </c>
      <c r="BF186" s="144">
        <f t="shared" si="5"/>
        <v>0</v>
      </c>
      <c r="BG186" s="144">
        <f t="shared" si="6"/>
        <v>0</v>
      </c>
      <c r="BH186" s="144">
        <f t="shared" si="7"/>
        <v>0</v>
      </c>
      <c r="BI186" s="144">
        <f t="shared" si="8"/>
        <v>0</v>
      </c>
      <c r="BJ186" s="17" t="s">
        <v>82</v>
      </c>
      <c r="BK186" s="144">
        <f t="shared" si="9"/>
        <v>0</v>
      </c>
      <c r="BL186" s="17" t="s">
        <v>146</v>
      </c>
      <c r="BM186" s="143" t="s">
        <v>628</v>
      </c>
    </row>
    <row r="187" spans="2:65" s="1" customFormat="1" ht="24.2" customHeight="1">
      <c r="B187" s="32"/>
      <c r="C187" s="132" t="s">
        <v>345</v>
      </c>
      <c r="D187" s="132" t="s">
        <v>141</v>
      </c>
      <c r="E187" s="133" t="s">
        <v>1774</v>
      </c>
      <c r="F187" s="134" t="s">
        <v>1775</v>
      </c>
      <c r="G187" s="135" t="s">
        <v>1378</v>
      </c>
      <c r="H187" s="136">
        <v>2</v>
      </c>
      <c r="I187" s="137"/>
      <c r="J187" s="138">
        <f t="shared" si="0"/>
        <v>0</v>
      </c>
      <c r="K187" s="134" t="s">
        <v>1</v>
      </c>
      <c r="L187" s="32"/>
      <c r="M187" s="139" t="s">
        <v>1</v>
      </c>
      <c r="N187" s="140" t="s">
        <v>39</v>
      </c>
      <c r="P187" s="141">
        <f t="shared" si="1"/>
        <v>0</v>
      </c>
      <c r="Q187" s="141">
        <v>0</v>
      </c>
      <c r="R187" s="141">
        <f t="shared" si="2"/>
        <v>0</v>
      </c>
      <c r="S187" s="141">
        <v>0</v>
      </c>
      <c r="T187" s="142">
        <f t="shared" si="3"/>
        <v>0</v>
      </c>
      <c r="AR187" s="143" t="s">
        <v>146</v>
      </c>
      <c r="AT187" s="143" t="s">
        <v>141</v>
      </c>
      <c r="AU187" s="143" t="s">
        <v>82</v>
      </c>
      <c r="AY187" s="17" t="s">
        <v>139</v>
      </c>
      <c r="BE187" s="144">
        <f t="shared" si="4"/>
        <v>0</v>
      </c>
      <c r="BF187" s="144">
        <f t="shared" si="5"/>
        <v>0</v>
      </c>
      <c r="BG187" s="144">
        <f t="shared" si="6"/>
        <v>0</v>
      </c>
      <c r="BH187" s="144">
        <f t="shared" si="7"/>
        <v>0</v>
      </c>
      <c r="BI187" s="144">
        <f t="shared" si="8"/>
        <v>0</v>
      </c>
      <c r="BJ187" s="17" t="s">
        <v>82</v>
      </c>
      <c r="BK187" s="144">
        <f t="shared" si="9"/>
        <v>0</v>
      </c>
      <c r="BL187" s="17" t="s">
        <v>146</v>
      </c>
      <c r="BM187" s="143" t="s">
        <v>637</v>
      </c>
    </row>
    <row r="188" spans="2:65" s="1" customFormat="1" ht="24.2" customHeight="1">
      <c r="B188" s="32"/>
      <c r="C188" s="132" t="s">
        <v>352</v>
      </c>
      <c r="D188" s="132" t="s">
        <v>141</v>
      </c>
      <c r="E188" s="133" t="s">
        <v>1776</v>
      </c>
      <c r="F188" s="134" t="s">
        <v>1777</v>
      </c>
      <c r="G188" s="135" t="s">
        <v>1378</v>
      </c>
      <c r="H188" s="136">
        <v>3</v>
      </c>
      <c r="I188" s="137"/>
      <c r="J188" s="138">
        <f t="shared" si="0"/>
        <v>0</v>
      </c>
      <c r="K188" s="134" t="s">
        <v>1</v>
      </c>
      <c r="L188" s="32"/>
      <c r="M188" s="139" t="s">
        <v>1</v>
      </c>
      <c r="N188" s="140" t="s">
        <v>39</v>
      </c>
      <c r="P188" s="141">
        <f t="shared" si="1"/>
        <v>0</v>
      </c>
      <c r="Q188" s="141">
        <v>0</v>
      </c>
      <c r="R188" s="141">
        <f t="shared" si="2"/>
        <v>0</v>
      </c>
      <c r="S188" s="141">
        <v>0</v>
      </c>
      <c r="T188" s="142">
        <f t="shared" si="3"/>
        <v>0</v>
      </c>
      <c r="AR188" s="143" t="s">
        <v>146</v>
      </c>
      <c r="AT188" s="143" t="s">
        <v>141</v>
      </c>
      <c r="AU188" s="143" t="s">
        <v>82</v>
      </c>
      <c r="AY188" s="17" t="s">
        <v>139</v>
      </c>
      <c r="BE188" s="144">
        <f t="shared" si="4"/>
        <v>0</v>
      </c>
      <c r="BF188" s="144">
        <f t="shared" si="5"/>
        <v>0</v>
      </c>
      <c r="BG188" s="144">
        <f t="shared" si="6"/>
        <v>0</v>
      </c>
      <c r="BH188" s="144">
        <f t="shared" si="7"/>
        <v>0</v>
      </c>
      <c r="BI188" s="144">
        <f t="shared" si="8"/>
        <v>0</v>
      </c>
      <c r="BJ188" s="17" t="s">
        <v>82</v>
      </c>
      <c r="BK188" s="144">
        <f t="shared" si="9"/>
        <v>0</v>
      </c>
      <c r="BL188" s="17" t="s">
        <v>146</v>
      </c>
      <c r="BM188" s="143" t="s">
        <v>651</v>
      </c>
    </row>
    <row r="189" spans="2:65" s="1" customFormat="1" ht="24.2" customHeight="1">
      <c r="B189" s="32"/>
      <c r="C189" s="132" t="s">
        <v>358</v>
      </c>
      <c r="D189" s="132" t="s">
        <v>141</v>
      </c>
      <c r="E189" s="133" t="s">
        <v>1778</v>
      </c>
      <c r="F189" s="134" t="s">
        <v>1779</v>
      </c>
      <c r="G189" s="135" t="s">
        <v>1378</v>
      </c>
      <c r="H189" s="136">
        <v>3</v>
      </c>
      <c r="I189" s="137"/>
      <c r="J189" s="138">
        <f t="shared" si="0"/>
        <v>0</v>
      </c>
      <c r="K189" s="134" t="s">
        <v>1</v>
      </c>
      <c r="L189" s="32"/>
      <c r="M189" s="139" t="s">
        <v>1</v>
      </c>
      <c r="N189" s="140" t="s">
        <v>39</v>
      </c>
      <c r="P189" s="141">
        <f t="shared" si="1"/>
        <v>0</v>
      </c>
      <c r="Q189" s="141">
        <v>0</v>
      </c>
      <c r="R189" s="141">
        <f t="shared" si="2"/>
        <v>0</v>
      </c>
      <c r="S189" s="141">
        <v>0</v>
      </c>
      <c r="T189" s="142">
        <f t="shared" si="3"/>
        <v>0</v>
      </c>
      <c r="AR189" s="143" t="s">
        <v>146</v>
      </c>
      <c r="AT189" s="143" t="s">
        <v>141</v>
      </c>
      <c r="AU189" s="143" t="s">
        <v>82</v>
      </c>
      <c r="AY189" s="17" t="s">
        <v>139</v>
      </c>
      <c r="BE189" s="144">
        <f t="shared" si="4"/>
        <v>0</v>
      </c>
      <c r="BF189" s="144">
        <f t="shared" si="5"/>
        <v>0</v>
      </c>
      <c r="BG189" s="144">
        <f t="shared" si="6"/>
        <v>0</v>
      </c>
      <c r="BH189" s="144">
        <f t="shared" si="7"/>
        <v>0</v>
      </c>
      <c r="BI189" s="144">
        <f t="shared" si="8"/>
        <v>0</v>
      </c>
      <c r="BJ189" s="17" t="s">
        <v>82</v>
      </c>
      <c r="BK189" s="144">
        <f t="shared" si="9"/>
        <v>0</v>
      </c>
      <c r="BL189" s="17" t="s">
        <v>146</v>
      </c>
      <c r="BM189" s="143" t="s">
        <v>660</v>
      </c>
    </row>
    <row r="190" spans="2:65" s="1" customFormat="1" ht="16.5" customHeight="1">
      <c r="B190" s="32"/>
      <c r="C190" s="132" t="s">
        <v>364</v>
      </c>
      <c r="D190" s="132" t="s">
        <v>141</v>
      </c>
      <c r="E190" s="133" t="s">
        <v>1780</v>
      </c>
      <c r="F190" s="134" t="s">
        <v>1781</v>
      </c>
      <c r="G190" s="135" t="s">
        <v>1378</v>
      </c>
      <c r="H190" s="136">
        <v>7</v>
      </c>
      <c r="I190" s="137"/>
      <c r="J190" s="138">
        <f t="shared" si="0"/>
        <v>0</v>
      </c>
      <c r="K190" s="134" t="s">
        <v>1</v>
      </c>
      <c r="L190" s="32"/>
      <c r="M190" s="139" t="s">
        <v>1</v>
      </c>
      <c r="N190" s="140" t="s">
        <v>39</v>
      </c>
      <c r="P190" s="141">
        <f t="shared" si="1"/>
        <v>0</v>
      </c>
      <c r="Q190" s="141">
        <v>0</v>
      </c>
      <c r="R190" s="141">
        <f t="shared" si="2"/>
        <v>0</v>
      </c>
      <c r="S190" s="141">
        <v>0</v>
      </c>
      <c r="T190" s="142">
        <f t="shared" si="3"/>
        <v>0</v>
      </c>
      <c r="AR190" s="143" t="s">
        <v>146</v>
      </c>
      <c r="AT190" s="143" t="s">
        <v>141</v>
      </c>
      <c r="AU190" s="143" t="s">
        <v>82</v>
      </c>
      <c r="AY190" s="17" t="s">
        <v>139</v>
      </c>
      <c r="BE190" s="144">
        <f t="shared" si="4"/>
        <v>0</v>
      </c>
      <c r="BF190" s="144">
        <f t="shared" si="5"/>
        <v>0</v>
      </c>
      <c r="BG190" s="144">
        <f t="shared" si="6"/>
        <v>0</v>
      </c>
      <c r="BH190" s="144">
        <f t="shared" si="7"/>
        <v>0</v>
      </c>
      <c r="BI190" s="144">
        <f t="shared" si="8"/>
        <v>0</v>
      </c>
      <c r="BJ190" s="17" t="s">
        <v>82</v>
      </c>
      <c r="BK190" s="144">
        <f t="shared" si="9"/>
        <v>0</v>
      </c>
      <c r="BL190" s="17" t="s">
        <v>146</v>
      </c>
      <c r="BM190" s="143" t="s">
        <v>670</v>
      </c>
    </row>
    <row r="191" spans="2:65" s="11" customFormat="1" ht="25.9" customHeight="1">
      <c r="B191" s="120"/>
      <c r="D191" s="121" t="s">
        <v>73</v>
      </c>
      <c r="E191" s="122" t="s">
        <v>1782</v>
      </c>
      <c r="F191" s="122" t="s">
        <v>1783</v>
      </c>
      <c r="I191" s="123"/>
      <c r="J191" s="124">
        <f>BK191</f>
        <v>0</v>
      </c>
      <c r="L191" s="120"/>
      <c r="M191" s="125"/>
      <c r="P191" s="126">
        <f>P192</f>
        <v>0</v>
      </c>
      <c r="R191" s="126">
        <f>R192</f>
        <v>0</v>
      </c>
      <c r="T191" s="127">
        <f>T192</f>
        <v>0</v>
      </c>
      <c r="AR191" s="121" t="s">
        <v>82</v>
      </c>
      <c r="AT191" s="128" t="s">
        <v>73</v>
      </c>
      <c r="AU191" s="128" t="s">
        <v>74</v>
      </c>
      <c r="AY191" s="121" t="s">
        <v>139</v>
      </c>
      <c r="BK191" s="129">
        <f>BK192</f>
        <v>0</v>
      </c>
    </row>
    <row r="192" spans="2:65" s="1" customFormat="1" ht="24.2" customHeight="1">
      <c r="B192" s="32"/>
      <c r="C192" s="132" t="s">
        <v>369</v>
      </c>
      <c r="D192" s="132" t="s">
        <v>141</v>
      </c>
      <c r="E192" s="133" t="s">
        <v>1784</v>
      </c>
      <c r="F192" s="134" t="s">
        <v>1785</v>
      </c>
      <c r="G192" s="135" t="s">
        <v>159</v>
      </c>
      <c r="H192" s="136">
        <v>74</v>
      </c>
      <c r="I192" s="137"/>
      <c r="J192" s="138">
        <f>ROUND(I192*H192,2)</f>
        <v>0</v>
      </c>
      <c r="K192" s="134" t="s">
        <v>1</v>
      </c>
      <c r="L192" s="32"/>
      <c r="M192" s="139" t="s">
        <v>1</v>
      </c>
      <c r="N192" s="140" t="s">
        <v>39</v>
      </c>
      <c r="P192" s="141">
        <f>O192*H192</f>
        <v>0</v>
      </c>
      <c r="Q192" s="141">
        <v>0</v>
      </c>
      <c r="R192" s="141">
        <f>Q192*H192</f>
        <v>0</v>
      </c>
      <c r="S192" s="141">
        <v>0</v>
      </c>
      <c r="T192" s="142">
        <f>S192*H192</f>
        <v>0</v>
      </c>
      <c r="AR192" s="143" t="s">
        <v>146</v>
      </c>
      <c r="AT192" s="143" t="s">
        <v>141</v>
      </c>
      <c r="AU192" s="143" t="s">
        <v>82</v>
      </c>
      <c r="AY192" s="17" t="s">
        <v>139</v>
      </c>
      <c r="BE192" s="144">
        <f>IF(N192="základní",J192,0)</f>
        <v>0</v>
      </c>
      <c r="BF192" s="144">
        <f>IF(N192="snížená",J192,0)</f>
        <v>0</v>
      </c>
      <c r="BG192" s="144">
        <f>IF(N192="zákl. přenesená",J192,0)</f>
        <v>0</v>
      </c>
      <c r="BH192" s="144">
        <f>IF(N192="sníž. přenesená",J192,0)</f>
        <v>0</v>
      </c>
      <c r="BI192" s="144">
        <f>IF(N192="nulová",J192,0)</f>
        <v>0</v>
      </c>
      <c r="BJ192" s="17" t="s">
        <v>82</v>
      </c>
      <c r="BK192" s="144">
        <f>ROUND(I192*H192,2)</f>
        <v>0</v>
      </c>
      <c r="BL192" s="17" t="s">
        <v>146</v>
      </c>
      <c r="BM192" s="143" t="s">
        <v>678</v>
      </c>
    </row>
    <row r="193" spans="2:65" s="11" customFormat="1" ht="25.9" customHeight="1">
      <c r="B193" s="120"/>
      <c r="D193" s="121" t="s">
        <v>73</v>
      </c>
      <c r="E193" s="122" t="s">
        <v>1692</v>
      </c>
      <c r="F193" s="122" t="s">
        <v>1693</v>
      </c>
      <c r="I193" s="123"/>
      <c r="J193" s="124">
        <f>BK193</f>
        <v>0</v>
      </c>
      <c r="L193" s="120"/>
      <c r="M193" s="125"/>
      <c r="P193" s="126">
        <f>SUM(P194:P197)</f>
        <v>0</v>
      </c>
      <c r="R193" s="126">
        <f>SUM(R194:R197)</f>
        <v>0</v>
      </c>
      <c r="T193" s="127">
        <f>SUM(T194:T197)</f>
        <v>0</v>
      </c>
      <c r="AR193" s="121" t="s">
        <v>82</v>
      </c>
      <c r="AT193" s="128" t="s">
        <v>73</v>
      </c>
      <c r="AU193" s="128" t="s">
        <v>74</v>
      </c>
      <c r="AY193" s="121" t="s">
        <v>139</v>
      </c>
      <c r="BK193" s="129">
        <f>SUM(BK194:BK197)</f>
        <v>0</v>
      </c>
    </row>
    <row r="194" spans="2:65" s="1" customFormat="1" ht="16.5" customHeight="1">
      <c r="B194" s="32"/>
      <c r="C194" s="132" t="s">
        <v>377</v>
      </c>
      <c r="D194" s="132" t="s">
        <v>141</v>
      </c>
      <c r="E194" s="133" t="s">
        <v>1786</v>
      </c>
      <c r="F194" s="134" t="s">
        <v>1787</v>
      </c>
      <c r="G194" s="135" t="s">
        <v>159</v>
      </c>
      <c r="H194" s="136">
        <v>25</v>
      </c>
      <c r="I194" s="137"/>
      <c r="J194" s="138">
        <f>ROUND(I194*H194,2)</f>
        <v>0</v>
      </c>
      <c r="K194" s="134" t="s">
        <v>1</v>
      </c>
      <c r="L194" s="32"/>
      <c r="M194" s="139" t="s">
        <v>1</v>
      </c>
      <c r="N194" s="140" t="s">
        <v>39</v>
      </c>
      <c r="P194" s="141">
        <f>O194*H194</f>
        <v>0</v>
      </c>
      <c r="Q194" s="141">
        <v>0</v>
      </c>
      <c r="R194" s="141">
        <f>Q194*H194</f>
        <v>0</v>
      </c>
      <c r="S194" s="141">
        <v>0</v>
      </c>
      <c r="T194" s="142">
        <f>S194*H194</f>
        <v>0</v>
      </c>
      <c r="AR194" s="143" t="s">
        <v>146</v>
      </c>
      <c r="AT194" s="143" t="s">
        <v>141</v>
      </c>
      <c r="AU194" s="143" t="s">
        <v>82</v>
      </c>
      <c r="AY194" s="17" t="s">
        <v>139</v>
      </c>
      <c r="BE194" s="144">
        <f>IF(N194="základní",J194,0)</f>
        <v>0</v>
      </c>
      <c r="BF194" s="144">
        <f>IF(N194="snížená",J194,0)</f>
        <v>0</v>
      </c>
      <c r="BG194" s="144">
        <f>IF(N194="zákl. přenesená",J194,0)</f>
        <v>0</v>
      </c>
      <c r="BH194" s="144">
        <f>IF(N194="sníž. přenesená",J194,0)</f>
        <v>0</v>
      </c>
      <c r="BI194" s="144">
        <f>IF(N194="nulová",J194,0)</f>
        <v>0</v>
      </c>
      <c r="BJ194" s="17" t="s">
        <v>82</v>
      </c>
      <c r="BK194" s="144">
        <f>ROUND(I194*H194,2)</f>
        <v>0</v>
      </c>
      <c r="BL194" s="17" t="s">
        <v>146</v>
      </c>
      <c r="BM194" s="143" t="s">
        <v>686</v>
      </c>
    </row>
    <row r="195" spans="2:65" s="1" customFormat="1" ht="16.5" customHeight="1">
      <c r="B195" s="32"/>
      <c r="C195" s="132" t="s">
        <v>381</v>
      </c>
      <c r="D195" s="132" t="s">
        <v>141</v>
      </c>
      <c r="E195" s="133" t="s">
        <v>1788</v>
      </c>
      <c r="F195" s="134" t="s">
        <v>1789</v>
      </c>
      <c r="G195" s="135" t="s">
        <v>159</v>
      </c>
      <c r="H195" s="136">
        <v>45</v>
      </c>
      <c r="I195" s="137"/>
      <c r="J195" s="138">
        <f>ROUND(I195*H195,2)</f>
        <v>0</v>
      </c>
      <c r="K195" s="134" t="s">
        <v>1</v>
      </c>
      <c r="L195" s="32"/>
      <c r="M195" s="139" t="s">
        <v>1</v>
      </c>
      <c r="N195" s="140" t="s">
        <v>39</v>
      </c>
      <c r="P195" s="141">
        <f>O195*H195</f>
        <v>0</v>
      </c>
      <c r="Q195" s="141">
        <v>0</v>
      </c>
      <c r="R195" s="141">
        <f>Q195*H195</f>
        <v>0</v>
      </c>
      <c r="S195" s="141">
        <v>0</v>
      </c>
      <c r="T195" s="142">
        <f>S195*H195</f>
        <v>0</v>
      </c>
      <c r="AR195" s="143" t="s">
        <v>146</v>
      </c>
      <c r="AT195" s="143" t="s">
        <v>141</v>
      </c>
      <c r="AU195" s="143" t="s">
        <v>82</v>
      </c>
      <c r="AY195" s="17" t="s">
        <v>139</v>
      </c>
      <c r="BE195" s="144">
        <f>IF(N195="základní",J195,0)</f>
        <v>0</v>
      </c>
      <c r="BF195" s="144">
        <f>IF(N195="snížená",J195,0)</f>
        <v>0</v>
      </c>
      <c r="BG195" s="144">
        <f>IF(N195="zákl. přenesená",J195,0)</f>
        <v>0</v>
      </c>
      <c r="BH195" s="144">
        <f>IF(N195="sníž. přenesená",J195,0)</f>
        <v>0</v>
      </c>
      <c r="BI195" s="144">
        <f>IF(N195="nulová",J195,0)</f>
        <v>0</v>
      </c>
      <c r="BJ195" s="17" t="s">
        <v>82</v>
      </c>
      <c r="BK195" s="144">
        <f>ROUND(I195*H195,2)</f>
        <v>0</v>
      </c>
      <c r="BL195" s="17" t="s">
        <v>146</v>
      </c>
      <c r="BM195" s="143" t="s">
        <v>694</v>
      </c>
    </row>
    <row r="196" spans="2:65" s="1" customFormat="1" ht="16.5" customHeight="1">
      <c r="B196" s="32"/>
      <c r="C196" s="132" t="s">
        <v>386</v>
      </c>
      <c r="D196" s="132" t="s">
        <v>141</v>
      </c>
      <c r="E196" s="133" t="s">
        <v>1790</v>
      </c>
      <c r="F196" s="134" t="s">
        <v>1791</v>
      </c>
      <c r="G196" s="135" t="s">
        <v>159</v>
      </c>
      <c r="H196" s="136">
        <v>4</v>
      </c>
      <c r="I196" s="137"/>
      <c r="J196" s="138">
        <f>ROUND(I196*H196,2)</f>
        <v>0</v>
      </c>
      <c r="K196" s="134" t="s">
        <v>1</v>
      </c>
      <c r="L196" s="32"/>
      <c r="M196" s="139" t="s">
        <v>1</v>
      </c>
      <c r="N196" s="140" t="s">
        <v>39</v>
      </c>
      <c r="P196" s="141">
        <f>O196*H196</f>
        <v>0</v>
      </c>
      <c r="Q196" s="141">
        <v>0</v>
      </c>
      <c r="R196" s="141">
        <f>Q196*H196</f>
        <v>0</v>
      </c>
      <c r="S196" s="141">
        <v>0</v>
      </c>
      <c r="T196" s="142">
        <f>S196*H196</f>
        <v>0</v>
      </c>
      <c r="AR196" s="143" t="s">
        <v>146</v>
      </c>
      <c r="AT196" s="143" t="s">
        <v>141</v>
      </c>
      <c r="AU196" s="143" t="s">
        <v>82</v>
      </c>
      <c r="AY196" s="17" t="s">
        <v>139</v>
      </c>
      <c r="BE196" s="144">
        <f>IF(N196="základní",J196,0)</f>
        <v>0</v>
      </c>
      <c r="BF196" s="144">
        <f>IF(N196="snížená",J196,0)</f>
        <v>0</v>
      </c>
      <c r="BG196" s="144">
        <f>IF(N196="zákl. přenesená",J196,0)</f>
        <v>0</v>
      </c>
      <c r="BH196" s="144">
        <f>IF(N196="sníž. přenesená",J196,0)</f>
        <v>0</v>
      </c>
      <c r="BI196" s="144">
        <f>IF(N196="nulová",J196,0)</f>
        <v>0</v>
      </c>
      <c r="BJ196" s="17" t="s">
        <v>82</v>
      </c>
      <c r="BK196" s="144">
        <f>ROUND(I196*H196,2)</f>
        <v>0</v>
      </c>
      <c r="BL196" s="17" t="s">
        <v>146</v>
      </c>
      <c r="BM196" s="143" t="s">
        <v>705</v>
      </c>
    </row>
    <row r="197" spans="2:65" s="1" customFormat="1" ht="16.5" customHeight="1">
      <c r="B197" s="32"/>
      <c r="C197" s="132" t="s">
        <v>391</v>
      </c>
      <c r="D197" s="132" t="s">
        <v>141</v>
      </c>
      <c r="E197" s="133" t="s">
        <v>1792</v>
      </c>
      <c r="F197" s="134" t="s">
        <v>1793</v>
      </c>
      <c r="G197" s="135" t="s">
        <v>1378</v>
      </c>
      <c r="H197" s="136">
        <v>8</v>
      </c>
      <c r="I197" s="137"/>
      <c r="J197" s="138">
        <f>ROUND(I197*H197,2)</f>
        <v>0</v>
      </c>
      <c r="K197" s="134" t="s">
        <v>1</v>
      </c>
      <c r="L197" s="32"/>
      <c r="M197" s="139" t="s">
        <v>1</v>
      </c>
      <c r="N197" s="140" t="s">
        <v>39</v>
      </c>
      <c r="P197" s="141">
        <f>O197*H197</f>
        <v>0</v>
      </c>
      <c r="Q197" s="141">
        <v>0</v>
      </c>
      <c r="R197" s="141">
        <f>Q197*H197</f>
        <v>0</v>
      </c>
      <c r="S197" s="141">
        <v>0</v>
      </c>
      <c r="T197" s="142">
        <f>S197*H197</f>
        <v>0</v>
      </c>
      <c r="AR197" s="143" t="s">
        <v>146</v>
      </c>
      <c r="AT197" s="143" t="s">
        <v>141</v>
      </c>
      <c r="AU197" s="143" t="s">
        <v>82</v>
      </c>
      <c r="AY197" s="17" t="s">
        <v>139</v>
      </c>
      <c r="BE197" s="144">
        <f>IF(N197="základní",J197,0)</f>
        <v>0</v>
      </c>
      <c r="BF197" s="144">
        <f>IF(N197="snížená",J197,0)</f>
        <v>0</v>
      </c>
      <c r="BG197" s="144">
        <f>IF(N197="zákl. přenesená",J197,0)</f>
        <v>0</v>
      </c>
      <c r="BH197" s="144">
        <f>IF(N197="sníž. přenesená",J197,0)</f>
        <v>0</v>
      </c>
      <c r="BI197" s="144">
        <f>IF(N197="nulová",J197,0)</f>
        <v>0</v>
      </c>
      <c r="BJ197" s="17" t="s">
        <v>82</v>
      </c>
      <c r="BK197" s="144">
        <f>ROUND(I197*H197,2)</f>
        <v>0</v>
      </c>
      <c r="BL197" s="17" t="s">
        <v>146</v>
      </c>
      <c r="BM197" s="143" t="s">
        <v>717</v>
      </c>
    </row>
    <row r="198" spans="2:65" s="11" customFormat="1" ht="25.9" customHeight="1">
      <c r="B198" s="120"/>
      <c r="D198" s="121" t="s">
        <v>73</v>
      </c>
      <c r="E198" s="122" t="s">
        <v>1794</v>
      </c>
      <c r="F198" s="122" t="s">
        <v>1571</v>
      </c>
      <c r="I198" s="123"/>
      <c r="J198" s="124">
        <f>BK198</f>
        <v>0</v>
      </c>
      <c r="L198" s="120"/>
      <c r="M198" s="125"/>
      <c r="P198" s="126">
        <f>SUM(P199:P203)</f>
        <v>0</v>
      </c>
      <c r="R198" s="126">
        <f>SUM(R199:R203)</f>
        <v>0</v>
      </c>
      <c r="T198" s="127">
        <f>SUM(T199:T203)</f>
        <v>0</v>
      </c>
      <c r="AR198" s="121" t="s">
        <v>146</v>
      </c>
      <c r="AT198" s="128" t="s">
        <v>73</v>
      </c>
      <c r="AU198" s="128" t="s">
        <v>74</v>
      </c>
      <c r="AY198" s="121" t="s">
        <v>139</v>
      </c>
      <c r="BK198" s="129">
        <f>SUM(BK199:BK203)</f>
        <v>0</v>
      </c>
    </row>
    <row r="199" spans="2:65" s="1" customFormat="1" ht="16.5" customHeight="1">
      <c r="B199" s="32"/>
      <c r="C199" s="132" t="s">
        <v>397</v>
      </c>
      <c r="D199" s="132" t="s">
        <v>141</v>
      </c>
      <c r="E199" s="133" t="s">
        <v>1795</v>
      </c>
      <c r="F199" s="134" t="s">
        <v>1796</v>
      </c>
      <c r="G199" s="135" t="s">
        <v>1797</v>
      </c>
      <c r="H199" s="136">
        <v>6</v>
      </c>
      <c r="I199" s="137"/>
      <c r="J199" s="138">
        <f>ROUND(I199*H199,2)</f>
        <v>0</v>
      </c>
      <c r="K199" s="134" t="s">
        <v>1</v>
      </c>
      <c r="L199" s="32"/>
      <c r="M199" s="139" t="s">
        <v>1</v>
      </c>
      <c r="N199" s="140" t="s">
        <v>39</v>
      </c>
      <c r="P199" s="141">
        <f>O199*H199</f>
        <v>0</v>
      </c>
      <c r="Q199" s="141">
        <v>0</v>
      </c>
      <c r="R199" s="141">
        <f>Q199*H199</f>
        <v>0</v>
      </c>
      <c r="S199" s="141">
        <v>0</v>
      </c>
      <c r="T199" s="142">
        <f>S199*H199</f>
        <v>0</v>
      </c>
      <c r="AR199" s="143" t="s">
        <v>1798</v>
      </c>
      <c r="AT199" s="143" t="s">
        <v>141</v>
      </c>
      <c r="AU199" s="143" t="s">
        <v>82</v>
      </c>
      <c r="AY199" s="17" t="s">
        <v>139</v>
      </c>
      <c r="BE199" s="144">
        <f>IF(N199="základní",J199,0)</f>
        <v>0</v>
      </c>
      <c r="BF199" s="144">
        <f>IF(N199="snížená",J199,0)</f>
        <v>0</v>
      </c>
      <c r="BG199" s="144">
        <f>IF(N199="zákl. přenesená",J199,0)</f>
        <v>0</v>
      </c>
      <c r="BH199" s="144">
        <f>IF(N199="sníž. přenesená",J199,0)</f>
        <v>0</v>
      </c>
      <c r="BI199" s="144">
        <f>IF(N199="nulová",J199,0)</f>
        <v>0</v>
      </c>
      <c r="BJ199" s="17" t="s">
        <v>82</v>
      </c>
      <c r="BK199" s="144">
        <f>ROUND(I199*H199,2)</f>
        <v>0</v>
      </c>
      <c r="BL199" s="17" t="s">
        <v>1798</v>
      </c>
      <c r="BM199" s="143" t="s">
        <v>1799</v>
      </c>
    </row>
    <row r="200" spans="2:65" s="1" customFormat="1" ht="16.5" customHeight="1">
      <c r="B200" s="32"/>
      <c r="C200" s="132" t="s">
        <v>401</v>
      </c>
      <c r="D200" s="132" t="s">
        <v>141</v>
      </c>
      <c r="E200" s="133" t="s">
        <v>1800</v>
      </c>
      <c r="F200" s="134" t="s">
        <v>1801</v>
      </c>
      <c r="G200" s="135" t="s">
        <v>1797</v>
      </c>
      <c r="H200" s="136">
        <v>1</v>
      </c>
      <c r="I200" s="137"/>
      <c r="J200" s="138">
        <f>ROUND(I200*H200,2)</f>
        <v>0</v>
      </c>
      <c r="K200" s="134" t="s">
        <v>1</v>
      </c>
      <c r="L200" s="32"/>
      <c r="M200" s="139" t="s">
        <v>1</v>
      </c>
      <c r="N200" s="140" t="s">
        <v>39</v>
      </c>
      <c r="P200" s="141">
        <f>O200*H200</f>
        <v>0</v>
      </c>
      <c r="Q200" s="141">
        <v>0</v>
      </c>
      <c r="R200" s="141">
        <f>Q200*H200</f>
        <v>0</v>
      </c>
      <c r="S200" s="141">
        <v>0</v>
      </c>
      <c r="T200" s="142">
        <f>S200*H200</f>
        <v>0</v>
      </c>
      <c r="AR200" s="143" t="s">
        <v>1798</v>
      </c>
      <c r="AT200" s="143" t="s">
        <v>141</v>
      </c>
      <c r="AU200" s="143" t="s">
        <v>82</v>
      </c>
      <c r="AY200" s="17" t="s">
        <v>139</v>
      </c>
      <c r="BE200" s="144">
        <f>IF(N200="základní",J200,0)</f>
        <v>0</v>
      </c>
      <c r="BF200" s="144">
        <f>IF(N200="snížená",J200,0)</f>
        <v>0</v>
      </c>
      <c r="BG200" s="144">
        <f>IF(N200="zákl. přenesená",J200,0)</f>
        <v>0</v>
      </c>
      <c r="BH200" s="144">
        <f>IF(N200="sníž. přenesená",J200,0)</f>
        <v>0</v>
      </c>
      <c r="BI200" s="144">
        <f>IF(N200="nulová",J200,0)</f>
        <v>0</v>
      </c>
      <c r="BJ200" s="17" t="s">
        <v>82</v>
      </c>
      <c r="BK200" s="144">
        <f>ROUND(I200*H200,2)</f>
        <v>0</v>
      </c>
      <c r="BL200" s="17" t="s">
        <v>1798</v>
      </c>
      <c r="BM200" s="143" t="s">
        <v>1802</v>
      </c>
    </row>
    <row r="201" spans="2:65" s="1" customFormat="1" ht="16.5" customHeight="1">
      <c r="B201" s="32"/>
      <c r="C201" s="132" t="s">
        <v>406</v>
      </c>
      <c r="D201" s="132" t="s">
        <v>141</v>
      </c>
      <c r="E201" s="133" t="s">
        <v>1803</v>
      </c>
      <c r="F201" s="134" t="s">
        <v>1804</v>
      </c>
      <c r="G201" s="135" t="s">
        <v>1797</v>
      </c>
      <c r="H201" s="136">
        <v>1</v>
      </c>
      <c r="I201" s="137"/>
      <c r="J201" s="138">
        <f>ROUND(I201*H201,2)</f>
        <v>0</v>
      </c>
      <c r="K201" s="134" t="s">
        <v>1</v>
      </c>
      <c r="L201" s="32"/>
      <c r="M201" s="139" t="s">
        <v>1</v>
      </c>
      <c r="N201" s="140" t="s">
        <v>39</v>
      </c>
      <c r="P201" s="141">
        <f>O201*H201</f>
        <v>0</v>
      </c>
      <c r="Q201" s="141">
        <v>0</v>
      </c>
      <c r="R201" s="141">
        <f>Q201*H201</f>
        <v>0</v>
      </c>
      <c r="S201" s="141">
        <v>0</v>
      </c>
      <c r="T201" s="142">
        <f>S201*H201</f>
        <v>0</v>
      </c>
      <c r="AR201" s="143" t="s">
        <v>1798</v>
      </c>
      <c r="AT201" s="143" t="s">
        <v>141</v>
      </c>
      <c r="AU201" s="143" t="s">
        <v>82</v>
      </c>
      <c r="AY201" s="17" t="s">
        <v>139</v>
      </c>
      <c r="BE201" s="144">
        <f>IF(N201="základní",J201,0)</f>
        <v>0</v>
      </c>
      <c r="BF201" s="144">
        <f>IF(N201="snížená",J201,0)</f>
        <v>0</v>
      </c>
      <c r="BG201" s="144">
        <f>IF(N201="zákl. přenesená",J201,0)</f>
        <v>0</v>
      </c>
      <c r="BH201" s="144">
        <f>IF(N201="sníž. přenesená",J201,0)</f>
        <v>0</v>
      </c>
      <c r="BI201" s="144">
        <f>IF(N201="nulová",J201,0)</f>
        <v>0</v>
      </c>
      <c r="BJ201" s="17" t="s">
        <v>82</v>
      </c>
      <c r="BK201" s="144">
        <f>ROUND(I201*H201,2)</f>
        <v>0</v>
      </c>
      <c r="BL201" s="17" t="s">
        <v>1798</v>
      </c>
      <c r="BM201" s="143" t="s">
        <v>1805</v>
      </c>
    </row>
    <row r="202" spans="2:65" s="1" customFormat="1" ht="16.5" customHeight="1">
      <c r="B202" s="32"/>
      <c r="C202" s="132" t="s">
        <v>293</v>
      </c>
      <c r="D202" s="132" t="s">
        <v>141</v>
      </c>
      <c r="E202" s="133" t="s">
        <v>1806</v>
      </c>
      <c r="F202" s="134" t="s">
        <v>1807</v>
      </c>
      <c r="G202" s="135" t="s">
        <v>1797</v>
      </c>
      <c r="H202" s="136">
        <v>1</v>
      </c>
      <c r="I202" s="137"/>
      <c r="J202" s="138">
        <f>ROUND(I202*H202,2)</f>
        <v>0</v>
      </c>
      <c r="K202" s="134" t="s">
        <v>1</v>
      </c>
      <c r="L202" s="32"/>
      <c r="M202" s="139" t="s">
        <v>1</v>
      </c>
      <c r="N202" s="140" t="s">
        <v>39</v>
      </c>
      <c r="P202" s="141">
        <f>O202*H202</f>
        <v>0</v>
      </c>
      <c r="Q202" s="141">
        <v>0</v>
      </c>
      <c r="R202" s="141">
        <f>Q202*H202</f>
        <v>0</v>
      </c>
      <c r="S202" s="141">
        <v>0</v>
      </c>
      <c r="T202" s="142">
        <f>S202*H202</f>
        <v>0</v>
      </c>
      <c r="AR202" s="143" t="s">
        <v>1798</v>
      </c>
      <c r="AT202" s="143" t="s">
        <v>141</v>
      </c>
      <c r="AU202" s="143" t="s">
        <v>82</v>
      </c>
      <c r="AY202" s="17" t="s">
        <v>139</v>
      </c>
      <c r="BE202" s="144">
        <f>IF(N202="základní",J202,0)</f>
        <v>0</v>
      </c>
      <c r="BF202" s="144">
        <f>IF(N202="snížená",J202,0)</f>
        <v>0</v>
      </c>
      <c r="BG202" s="144">
        <f>IF(N202="zákl. přenesená",J202,0)</f>
        <v>0</v>
      </c>
      <c r="BH202" s="144">
        <f>IF(N202="sníž. přenesená",J202,0)</f>
        <v>0</v>
      </c>
      <c r="BI202" s="144">
        <f>IF(N202="nulová",J202,0)</f>
        <v>0</v>
      </c>
      <c r="BJ202" s="17" t="s">
        <v>82</v>
      </c>
      <c r="BK202" s="144">
        <f>ROUND(I202*H202,2)</f>
        <v>0</v>
      </c>
      <c r="BL202" s="17" t="s">
        <v>1798</v>
      </c>
      <c r="BM202" s="143" t="s">
        <v>1808</v>
      </c>
    </row>
    <row r="203" spans="2:65" s="1" customFormat="1" ht="21.75" customHeight="1">
      <c r="B203" s="32"/>
      <c r="C203" s="132" t="s">
        <v>417</v>
      </c>
      <c r="D203" s="132" t="s">
        <v>141</v>
      </c>
      <c r="E203" s="133" t="s">
        <v>1809</v>
      </c>
      <c r="F203" s="134" t="s">
        <v>1810</v>
      </c>
      <c r="G203" s="135" t="s">
        <v>1797</v>
      </c>
      <c r="H203" s="136">
        <v>1</v>
      </c>
      <c r="I203" s="137"/>
      <c r="J203" s="138">
        <f>ROUND(I203*H203,2)</f>
        <v>0</v>
      </c>
      <c r="K203" s="134" t="s">
        <v>1</v>
      </c>
      <c r="L203" s="32"/>
      <c r="M203" s="186" t="s">
        <v>1</v>
      </c>
      <c r="N203" s="187" t="s">
        <v>39</v>
      </c>
      <c r="O203" s="188"/>
      <c r="P203" s="189">
        <f>O203*H203</f>
        <v>0</v>
      </c>
      <c r="Q203" s="189">
        <v>0</v>
      </c>
      <c r="R203" s="189">
        <f>Q203*H203</f>
        <v>0</v>
      </c>
      <c r="S203" s="189">
        <v>0</v>
      </c>
      <c r="T203" s="190">
        <f>S203*H203</f>
        <v>0</v>
      </c>
      <c r="AR203" s="143" t="s">
        <v>1798</v>
      </c>
      <c r="AT203" s="143" t="s">
        <v>141</v>
      </c>
      <c r="AU203" s="143" t="s">
        <v>82</v>
      </c>
      <c r="AY203" s="17" t="s">
        <v>139</v>
      </c>
      <c r="BE203" s="144">
        <f>IF(N203="základní",J203,0)</f>
        <v>0</v>
      </c>
      <c r="BF203" s="144">
        <f>IF(N203="snížená",J203,0)</f>
        <v>0</v>
      </c>
      <c r="BG203" s="144">
        <f>IF(N203="zákl. přenesená",J203,0)</f>
        <v>0</v>
      </c>
      <c r="BH203" s="144">
        <f>IF(N203="sníž. přenesená",J203,0)</f>
        <v>0</v>
      </c>
      <c r="BI203" s="144">
        <f>IF(N203="nulová",J203,0)</f>
        <v>0</v>
      </c>
      <c r="BJ203" s="17" t="s">
        <v>82</v>
      </c>
      <c r="BK203" s="144">
        <f>ROUND(I203*H203,2)</f>
        <v>0</v>
      </c>
      <c r="BL203" s="17" t="s">
        <v>1798</v>
      </c>
      <c r="BM203" s="143" t="s">
        <v>1811</v>
      </c>
    </row>
    <row r="204" spans="2:65" s="1" customFormat="1" ht="6.95" customHeight="1">
      <c r="B204" s="44"/>
      <c r="C204" s="45"/>
      <c r="D204" s="45"/>
      <c r="E204" s="45"/>
      <c r="F204" s="45"/>
      <c r="G204" s="45"/>
      <c r="H204" s="45"/>
      <c r="I204" s="45"/>
      <c r="J204" s="45"/>
      <c r="K204" s="45"/>
      <c r="L204" s="32"/>
    </row>
  </sheetData>
  <sheetProtection algorithmName="SHA-512" hashValue="9VRJyk6FaH4BuCpT7QEfbrz1QB74GT3MOSAT5xyY4M2J0/+7vEzcjvqgWA2KOCppXC7Y+Jr0uj1ABJ5zACuDKQ==" saltValue="bA98fLrVdx2Rm7o+b3fERMEUNH8BaAuNTSFUA20BJViYsraioYLfwXnhHyfNg6LUfJgNegNFbrdbivVxi6H4Gg==" spinCount="100000" sheet="1" objects="1" scenarios="1" formatColumns="0" formatRows="0" autoFilter="0"/>
  <autoFilter ref="C133:K203" xr:uid="{00000000-0009-0000-0000-000005000000}"/>
  <mergeCells count="9">
    <mergeCell ref="E87:H87"/>
    <mergeCell ref="E124:H124"/>
    <mergeCell ref="E126:H126"/>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12</vt:i4>
      </vt:variant>
    </vt:vector>
  </HeadingPairs>
  <TitlesOfParts>
    <vt:vector size="18" baseType="lpstr">
      <vt:lpstr>Rekapitulace stavby</vt:lpstr>
      <vt:lpstr>ST - Stavební část</vt:lpstr>
      <vt:lpstr>ZTI - Zdravotechnické ins...</vt:lpstr>
      <vt:lpstr>UT - Vytápění</vt:lpstr>
      <vt:lpstr>VZT - Vzduchotechnika</vt:lpstr>
      <vt:lpstr>EL - Silnoproudé elektroi...</vt:lpstr>
      <vt:lpstr>'EL - Silnoproudé elektroi...'!Názvy_tisku</vt:lpstr>
      <vt:lpstr>'Rekapitulace stavby'!Názvy_tisku</vt:lpstr>
      <vt:lpstr>'ST - Stavební část'!Názvy_tisku</vt:lpstr>
      <vt:lpstr>'UT - Vytápění'!Názvy_tisku</vt:lpstr>
      <vt:lpstr>'VZT - Vzduchotechnika'!Názvy_tisku</vt:lpstr>
      <vt:lpstr>'ZTI - Zdravotechnické ins...'!Názvy_tisku</vt:lpstr>
      <vt:lpstr>'EL - Silnoproudé elektroi...'!Oblast_tisku</vt:lpstr>
      <vt:lpstr>'Rekapitulace stavby'!Oblast_tisku</vt:lpstr>
      <vt:lpstr>'ST - Stavební část'!Oblast_tisku</vt:lpstr>
      <vt:lpstr>'UT - Vytápění'!Oblast_tisku</vt:lpstr>
      <vt:lpstr>'VZT - Vzduchotechnika'!Oblast_tisku</vt:lpstr>
      <vt:lpstr>'ZTI - Zdravotechnické ins...'!Oblast_tisku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DESKTOP-RBAEJ1B\Uživatel</dc:creator>
  <cp:lastModifiedBy>Radek Kubíček</cp:lastModifiedBy>
  <dcterms:created xsi:type="dcterms:W3CDTF">2024-03-27T19:36:24Z</dcterms:created>
  <dcterms:modified xsi:type="dcterms:W3CDTF">2024-04-22T17:11:27Z</dcterms:modified>
</cp:coreProperties>
</file>